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7" activeTab="0"/>
  </bookViews>
  <sheets>
    <sheet name="Compétition" sheetId="1" r:id="rId1"/>
    <sheet name="Feuille Explicative" sheetId="2" r:id="rId2"/>
    <sheet name="Calcul palmarès équipe Régional" sheetId="3" r:id="rId3"/>
    <sheet name="Calcul Palmarès Eq Nat N1 à N3" sheetId="4" r:id="rId4"/>
    <sheet name="Calcul Palmarès Eq Nat N1 à N6" sheetId="5" r:id="rId5"/>
    <sheet name="Calcul palmarès synchronisé_fus" sheetId="6" r:id="rId6"/>
    <sheet name="Equipe Régionale" sheetId="7" r:id="rId7"/>
    <sheet name="Equipe Nat N1 à N3" sheetId="8" r:id="rId8"/>
    <sheet name="Equipe Nat N1 à N6" sheetId="9" r:id="rId9"/>
    <sheet name="7-10 ans Syn NA" sheetId="10" r:id="rId10"/>
    <sheet name="+11 ans Syn NA" sheetId="11" r:id="rId11"/>
    <sheet name="+15 ans Syn NB" sheetId="12" r:id="rId12"/>
    <sheet name="+15ans Syn NC" sheetId="13" r:id="rId13"/>
  </sheets>
  <definedNames>
    <definedName name="Excel_BuiltIn_Print_Area" localSheetId="9">'Equipe Nat N1 à N3'!$A$1:$M$26</definedName>
    <definedName name="Excel_BuiltIn_Print_Area" localSheetId="2">#REF!</definedName>
    <definedName name="Excel_BuiltIn_Print_Area" localSheetId="7">'Equipe Nat N1 à N3'!$A$1:$J$104</definedName>
    <definedName name="_xlnm.Print_Area" localSheetId="10">'+11 ans Syn NA'!$A$1:$M$44</definedName>
    <definedName name="_xlnm.Print_Area" localSheetId="11">'+15 ans Syn NB'!$A$1:$M$23</definedName>
    <definedName name="_xlnm.Print_Area" localSheetId="12">'+15ans Syn NC'!$A$1:$M$14</definedName>
    <definedName name="_xlnm.Print_Area" localSheetId="9">'7-10 ans Syn NA'!$A$1:$M$14</definedName>
    <definedName name="_xlnm.Print_Area" localSheetId="3">'Calcul Palmarès Eq Nat N1 à N3'!$A$1:$H$23</definedName>
    <definedName name="_xlnm.Print_Area" localSheetId="4">'Calcul Palmarès Eq Nat N1 à N6'!$A$1:$H$24</definedName>
    <definedName name="_xlnm.Print_Area" localSheetId="2">'Calcul palmarès équipe Régional'!$A$1:$H$18</definedName>
    <definedName name="_xlnm.Print_Area" localSheetId="5">'Calcul palmarès synchronisé_fus'!$A$1:$J$44</definedName>
    <definedName name="_xlnm.Print_Area" localSheetId="7">'Equipe Nat N1 à N3'!$A$1:$J$105</definedName>
    <definedName name="_xlnm.Print_Area" localSheetId="8">'Equipe Nat N1 à N6'!$A$1:$J$67</definedName>
    <definedName name="_xlnm.Print_Area" localSheetId="6">'Equipe Régionale'!$A$1:$J$58</definedName>
  </definedNames>
  <calcPr fullCalcOnLoad="1"/>
</workbook>
</file>

<file path=xl/sharedStrings.xml><?xml version="1.0" encoding="utf-8"?>
<sst xmlns="http://schemas.openxmlformats.org/spreadsheetml/2006/main" count="464" uniqueCount="226">
  <si>
    <t>COMPETITION DE TRAMPOLINE</t>
  </si>
  <si>
    <t>DATE :</t>
  </si>
  <si>
    <t>LIEU :</t>
  </si>
  <si>
    <t>Oullins</t>
  </si>
  <si>
    <t>TYPE :</t>
  </si>
  <si>
    <t>Compétition Régionale Trampoline Equipe/Synchro</t>
  </si>
  <si>
    <t>SAISON :</t>
  </si>
  <si>
    <t>2016-2017</t>
  </si>
  <si>
    <t>Comment se servir du logiciel de palmarès :</t>
  </si>
  <si>
    <t>Sur la feuille Compétition :</t>
  </si>
  <si>
    <t>1 _</t>
  </si>
  <si>
    <t>Insrire la date de compétition.</t>
  </si>
  <si>
    <t>Exemple : 22/04/2007</t>
  </si>
  <si>
    <t>2 _</t>
  </si>
  <si>
    <t>Inscrire le lieu de la compétition.</t>
  </si>
  <si>
    <t>Exemple : TULLINS</t>
  </si>
  <si>
    <t>3 _</t>
  </si>
  <si>
    <t>Inscrire le type de compétition.</t>
  </si>
  <si>
    <t>Exemple : Compétition Régionale Trampoline</t>
  </si>
  <si>
    <t xml:space="preserve">4 _ </t>
  </si>
  <si>
    <t>Inscrire la saison de compétition.</t>
  </si>
  <si>
    <t>Exemple: 2066/2007</t>
  </si>
  <si>
    <t xml:space="preserve">Comment rentrer les notes dans les chaques </t>
  </si>
  <si>
    <t>catégories d'âges :</t>
  </si>
  <si>
    <t>Il faut remplir uniquement les cases en :</t>
  </si>
  <si>
    <t>Pour rentrer les notes il faut inscrire un point " ." et non une virgule ", ". Exemple : 1.4</t>
  </si>
  <si>
    <t>La colonne A se compléte automatiquement.</t>
  </si>
  <si>
    <t>Elle indiquera le rang de chaque trampoliniste.</t>
  </si>
  <si>
    <t>La colonne C indique le passage du trampoliniste : 1er ou 2ème.</t>
  </si>
  <si>
    <t xml:space="preserve">Dans la collonne D, E, F il faut indiquer les notes d'exécution du trampoliniste lors du </t>
  </si>
  <si>
    <t xml:space="preserve">premier passage puis sur la ligne en dessous les notes d'exécution du deuxième </t>
  </si>
  <si>
    <t>passage.</t>
  </si>
  <si>
    <t>4 _</t>
  </si>
  <si>
    <t>La colonne G indique automatiquement le totla de la note d'exécution.</t>
  </si>
  <si>
    <t>5 _</t>
  </si>
  <si>
    <t xml:space="preserve">Dans la colonne H il faut indiquer la note de difficulté du premier passage et sur la ligne </t>
  </si>
  <si>
    <t>en dessous la note de difficulté du deuxième passage.</t>
  </si>
  <si>
    <t xml:space="preserve">6 _ </t>
  </si>
  <si>
    <t xml:space="preserve">Dans la colonne I il faut indiquer la pénalité du premier passage et sur la ligne en </t>
  </si>
  <si>
    <t>dessous pénalité du deuxième passage si il y a lieu.</t>
  </si>
  <si>
    <t>7 _</t>
  </si>
  <si>
    <t xml:space="preserve">La colonne J indique automatiquement le total de point du premier passage, sur la ligne </t>
  </si>
  <si>
    <t xml:space="preserve">en dessous le total de point du deuxième passage et sur la ligne encore en dessous le </t>
  </si>
  <si>
    <t>total de point des deux passages.</t>
  </si>
  <si>
    <t>8 _</t>
  </si>
  <si>
    <t xml:space="preserve">Lorsque une personne est forfait il faut indiquer des "F" dans les colonnes D, E, F, H. </t>
  </si>
  <si>
    <t>Ainsi qu'inscrire "FORFAIT" dans la colonne I à gauche du total des 2 passages.</t>
  </si>
  <si>
    <t>Toutes les catégories d'âge et de niveau se remplissent de la même façon.</t>
  </si>
  <si>
    <t xml:space="preserve">Comment compléter la feuille Calcul palmarès </t>
  </si>
  <si>
    <t>individuel :</t>
  </si>
  <si>
    <t>La colonne E indique automatiquement le total des deux passages du trampoliniste.</t>
  </si>
  <si>
    <t>Il faut inscrire dans la colonne A qui est premier, deuxième, troisième…, par rapport aux</t>
  </si>
  <si>
    <t>chiffres de la colonne E. Sauf si cela se fait automatiquement.</t>
  </si>
  <si>
    <t>La colonne H indique si la personne est forfait ou non et son total dans la colonne E doit</t>
  </si>
  <si>
    <t>être égal à 0.</t>
  </si>
  <si>
    <t xml:space="preserve">Une fois le palmarès établit, chaque feuille de catégorie d'âge est donc totalement remplit, </t>
  </si>
  <si>
    <t xml:space="preserve">il faut maintenant les imprimer et les faire signer par le juge arbitre qui s'occupait de la </t>
  </si>
  <si>
    <t>catégorie d'âge désignée.</t>
  </si>
  <si>
    <t>Comment compléter les feuilles Calcul palmarès</t>
  </si>
  <si>
    <t>équipes régionale, Nationale et Synchronisé :</t>
  </si>
  <si>
    <t>La colonne E indique automatiquement le total de point de l'équipe.</t>
  </si>
  <si>
    <t>chiffres de la colonne E.</t>
  </si>
  <si>
    <t>La colonne H indique si l'équipe est forfait ou non et son total dans la colonne E doit</t>
  </si>
  <si>
    <t xml:space="preserve">Une fois le palmarès établit, chaque feuille Equipe non nationale et nationale est donc </t>
  </si>
  <si>
    <t xml:space="preserve">totalement remplit, il faut maintenant les imprimer et les faire signer par le responsable du </t>
  </si>
  <si>
    <t>plateau.</t>
  </si>
  <si>
    <t>Equipe Non nationale</t>
  </si>
  <si>
    <t>FEUILLE DE CALCUL DU PALMARES</t>
  </si>
  <si>
    <t>RANG</t>
  </si>
  <si>
    <t>Equipes Régionales</t>
  </si>
  <si>
    <t>TOTAL</t>
  </si>
  <si>
    <t>NA, N1 et N2</t>
  </si>
  <si>
    <t>Equipe Nationale N1 à N3</t>
  </si>
  <si>
    <t>Equipe Nationale</t>
  </si>
  <si>
    <t>N1 à N3</t>
  </si>
  <si>
    <t>Equipe Nationale N1 à N6</t>
  </si>
  <si>
    <t>N1 à N6</t>
  </si>
  <si>
    <t>Palmarès Synchronisé</t>
  </si>
  <si>
    <t>7/10 ans</t>
  </si>
  <si>
    <t>+ 15 ans</t>
  </si>
  <si>
    <t>11/14 ans</t>
  </si>
  <si>
    <t>Equipe Régionale</t>
  </si>
  <si>
    <t>PALMARES QUALIFICATION</t>
  </si>
  <si>
    <t>Rappel : Equipes composées de 4 personnes, 3 minimum. La difficulté ne compte pas.</t>
  </si>
  <si>
    <t>Nom Prénom</t>
  </si>
  <si>
    <t>Pas.</t>
  </si>
  <si>
    <t>Execution</t>
  </si>
  <si>
    <t>Total</t>
  </si>
  <si>
    <t>Diff</t>
  </si>
  <si>
    <t>Pen</t>
  </si>
  <si>
    <t>Club- Equipe</t>
  </si>
  <si>
    <t>J1</t>
  </si>
  <si>
    <t>J2</t>
  </si>
  <si>
    <t>J3</t>
  </si>
  <si>
    <t>Exe</t>
  </si>
  <si>
    <t>DESGRANGE MONTAGNE Evan</t>
  </si>
  <si>
    <t>SGA1 – ALLEX</t>
  </si>
  <si>
    <t>MONTEYREMARD Noah</t>
  </si>
  <si>
    <t>BENA BERTHIAUD Eliot</t>
  </si>
  <si>
    <t>REDOND Mathis</t>
  </si>
  <si>
    <t>MOTIKIAN Léane</t>
  </si>
  <si>
    <t>PLO1 - OULLINS</t>
  </si>
  <si>
    <t>DUMESNIL-LOCCI Liam</t>
  </si>
  <si>
    <t>BENYAMINA Hanna</t>
  </si>
  <si>
    <t>SOICHEZ Coline</t>
  </si>
  <si>
    <t>BELHOUT Jalis</t>
  </si>
  <si>
    <t>ALB - BRON</t>
  </si>
  <si>
    <t>MUSITELLI Swan</t>
  </si>
  <si>
    <t>ROVIRA Quentin</t>
  </si>
  <si>
    <t>MUSITELLI Jéro</t>
  </si>
  <si>
    <t>GASHI Erisa</t>
  </si>
  <si>
    <t>PLO2 - OULLINS</t>
  </si>
  <si>
    <t>SANCHEZ Malo</t>
  </si>
  <si>
    <t>HALBARDIER Jade</t>
  </si>
  <si>
    <t>Club</t>
  </si>
  <si>
    <t>Equipe nationale N1 à N3</t>
  </si>
  <si>
    <t>Rappel : Equipes composés de 4 personnes, 3 minimum.</t>
  </si>
  <si>
    <t>Club - Equipe</t>
  </si>
  <si>
    <t>MANSON Léo</t>
  </si>
  <si>
    <t>SGA1 - ALLEX</t>
  </si>
  <si>
    <t>CAILLET Solene</t>
  </si>
  <si>
    <t>LAURENT Olivia</t>
  </si>
  <si>
    <t>JEUNE Camille</t>
  </si>
  <si>
    <t>EHMIG Muriel</t>
  </si>
  <si>
    <t>ALGM - LYON 7</t>
  </si>
  <si>
    <t>BREARD Camille</t>
  </si>
  <si>
    <t>COY César-Eliséo</t>
  </si>
  <si>
    <t>DEBOUSSE LILOU</t>
  </si>
  <si>
    <t>KALUZNY Léa</t>
  </si>
  <si>
    <t>ALB1 – BRON</t>
  </si>
  <si>
    <t>BROSSAT Pauline</t>
  </si>
  <si>
    <t>GEBELIN Alex</t>
  </si>
  <si>
    <t>RIVOLET Margaux</t>
  </si>
  <si>
    <t>LIABOEUF Tristan</t>
  </si>
  <si>
    <t>ASST1 - LUZINAY</t>
  </si>
  <si>
    <t>PECHON Emma</t>
  </si>
  <si>
    <t>BRUGIERE ILONA</t>
  </si>
  <si>
    <t>POUCHELON Laura</t>
  </si>
  <si>
    <t>MARCUZZI Noëlla</t>
  </si>
  <si>
    <t>SGA2 - ALLEX</t>
  </si>
  <si>
    <t>JULIEN Luna</t>
  </si>
  <si>
    <t>GUNTHER Isis</t>
  </si>
  <si>
    <t>FERRANDEZ Axelle</t>
  </si>
  <si>
    <t>AGUILLON Camille</t>
  </si>
  <si>
    <t>RAHARD CROISE Valentin</t>
  </si>
  <si>
    <t>MOTIKIAN Eva</t>
  </si>
  <si>
    <t>MOTIKIAN Christine</t>
  </si>
  <si>
    <t>BRUNE Titouan</t>
  </si>
  <si>
    <t>PLO2- OULLINS</t>
  </si>
  <si>
    <t>LUMBREAS-BOISNARD Tom</t>
  </si>
  <si>
    <t>FLAMENT BOUSSENT Leila</t>
  </si>
  <si>
    <t>LEON MARION</t>
  </si>
  <si>
    <t>F</t>
  </si>
  <si>
    <t>JACQUIN Leila</t>
  </si>
  <si>
    <t>LVA1 - TULLINS</t>
  </si>
  <si>
    <t>GIRY Théo</t>
  </si>
  <si>
    <t>PASCUITO Léa</t>
  </si>
  <si>
    <t>LUY Cécile</t>
  </si>
  <si>
    <t>Equipe nationale N1 à N6</t>
  </si>
  <si>
    <t xml:space="preserve">Rappel : Equipes composées de 4 personnes, 3 minimum. </t>
  </si>
  <si>
    <t>PELTIER Clara</t>
  </si>
  <si>
    <t>LVA – TULLINS</t>
  </si>
  <si>
    <t>FALQUE Marine</t>
  </si>
  <si>
    <t>MUNOZ Marie</t>
  </si>
  <si>
    <t>VEYRON Lilian</t>
  </si>
  <si>
    <t>BAILLET Laurine</t>
  </si>
  <si>
    <t>HERMANN Julie</t>
  </si>
  <si>
    <t>LECUYER David</t>
  </si>
  <si>
    <t>YAYO Anthony</t>
  </si>
  <si>
    <t>SCHWERTZ Anaïs</t>
  </si>
  <si>
    <t>PLO1 – OULLINS</t>
  </si>
  <si>
    <t>SCHWERTZ Amandine</t>
  </si>
  <si>
    <t>RABIN Thomas</t>
  </si>
  <si>
    <t>ARNAUD Sylvain</t>
  </si>
  <si>
    <t>ROSCOUET Flavien</t>
  </si>
  <si>
    <t>PLO3 - OULLINS</t>
  </si>
  <si>
    <t>BERTHET Eléonore</t>
  </si>
  <si>
    <t>GALPERN Damien</t>
  </si>
  <si>
    <t>SOTTET Eléonore</t>
  </si>
  <si>
    <t>GAMMOUDI Sarah</t>
  </si>
  <si>
    <t>DESCOS Anthony</t>
  </si>
  <si>
    <t>VEY Axel</t>
  </si>
  <si>
    <t xml:space="preserve"> </t>
  </si>
  <si>
    <t>VINCENT Frédéric</t>
  </si>
  <si>
    <t>VAN HAUWAERT Pauline</t>
  </si>
  <si>
    <t>CHAZALET Chloe</t>
  </si>
  <si>
    <t>DUBIEN Loïc</t>
  </si>
  <si>
    <t>SOICHEZ Aline</t>
  </si>
  <si>
    <t>7-10 ans Niveau A</t>
  </si>
  <si>
    <t>PALMARES QUALIFICATION SYNCHRONISEE</t>
  </si>
  <si>
    <t>Rappel : Enchaînement entre 0.0 et 2.0 de Diff.</t>
  </si>
  <si>
    <t>Synchro</t>
  </si>
  <si>
    <t>J4</t>
  </si>
  <si>
    <t>J5/J6</t>
  </si>
  <si>
    <t>J7</t>
  </si>
  <si>
    <t>J8</t>
  </si>
  <si>
    <t>GASHI Fiona</t>
  </si>
  <si>
    <t>PLO – OULLINS</t>
  </si>
  <si>
    <t>+11 ans Niveau A</t>
  </si>
  <si>
    <t>CHAPUIS Maé</t>
  </si>
  <si>
    <t>ROSENBUCH Nathan</t>
  </si>
  <si>
    <t>BAILLET Maëline</t>
  </si>
  <si>
    <t>RIVOLLET Margaux</t>
  </si>
  <si>
    <t>LENA Mathis</t>
  </si>
  <si>
    <t>ROMERA Lucas</t>
  </si>
  <si>
    <t>ALB – BRON</t>
  </si>
  <si>
    <t>PLO - OULLINS</t>
  </si>
  <si>
    <t>FOURRIER Jehanne</t>
  </si>
  <si>
    <t>GABRIEL Gregoire</t>
  </si>
  <si>
    <t>ASST – LUZINAY</t>
  </si>
  <si>
    <t>BRUGIERE Ilona</t>
  </si>
  <si>
    <t>JANIN Mélanie</t>
  </si>
  <si>
    <t>BOUVIER Marie</t>
  </si>
  <si>
    <t>DUPRE LA TOUR Emilie</t>
  </si>
  <si>
    <t>T5</t>
  </si>
  <si>
    <t>MIGUET Lucille</t>
  </si>
  <si>
    <t>LEON Marion</t>
  </si>
  <si>
    <t>PECHON Laure</t>
  </si>
  <si>
    <t>MESSAOUDI Maëlle</t>
  </si>
  <si>
    <t>PAGE :</t>
  </si>
  <si>
    <t>2 sur 2</t>
  </si>
  <si>
    <t>+15 ans Niveau B</t>
  </si>
  <si>
    <t>Rappel : Enchaînement entre 2.1 et 4.0 de Diff.</t>
  </si>
  <si>
    <t>CHAZALET Chloé</t>
  </si>
  <si>
    <t>1 sur 1</t>
  </si>
  <si>
    <t>+15 ans Niveau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</si>
</sst>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"/>
  </numFmts>
  <fonts count="61"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22"/>
      <color indexed="3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20"/>
      <color indexed="57"/>
      <name val="Arial"/>
      <family val="2"/>
    </font>
    <font>
      <b/>
      <sz val="22"/>
      <color indexed="57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64" fontId="0" fillId="0" borderId="0" applyFill="0" applyBorder="0" applyAlignment="0" applyProtection="0"/>
    <xf numFmtId="0" fontId="5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7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5" fontId="7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5" fontId="12" fillId="33" borderId="0" xfId="0" applyNumberFormat="1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165" fontId="12" fillId="33" borderId="0" xfId="0" applyNumberFormat="1" applyFont="1" applyFill="1" applyBorder="1" applyAlignment="1">
      <alignment horizontal="left"/>
    </xf>
    <xf numFmtId="0" fontId="14" fillId="33" borderId="0" xfId="0" applyFont="1" applyFill="1" applyAlignment="1">
      <alignment/>
    </xf>
    <xf numFmtId="165" fontId="14" fillId="33" borderId="0" xfId="0" applyNumberFormat="1" applyFont="1" applyFill="1" applyAlignment="1">
      <alignment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6" fillId="34" borderId="23" xfId="0" applyFont="1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165" fontId="17" fillId="33" borderId="16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165" fontId="17" fillId="33" borderId="19" xfId="0" applyNumberFormat="1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5" fontId="12" fillId="33" borderId="0" xfId="0" applyNumberFormat="1" applyFont="1" applyFill="1" applyBorder="1" applyAlignment="1">
      <alignment horizontal="center"/>
    </xf>
    <xf numFmtId="0" fontId="16" fillId="34" borderId="10" xfId="0" applyFont="1" applyFill="1" applyBorder="1" applyAlignment="1" applyProtection="1">
      <alignment horizontal="center"/>
      <protection locked="0"/>
    </xf>
    <xf numFmtId="165" fontId="17" fillId="33" borderId="16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165" fontId="19" fillId="33" borderId="0" xfId="0" applyNumberFormat="1" applyFont="1" applyFill="1" applyAlignment="1">
      <alignment/>
    </xf>
    <xf numFmtId="0" fontId="20" fillId="33" borderId="0" xfId="0" applyFont="1" applyFill="1" applyAlignment="1">
      <alignment horizontal="left"/>
    </xf>
    <xf numFmtId="0" fontId="12" fillId="33" borderId="0" xfId="0" applyFont="1" applyFill="1" applyAlignment="1">
      <alignment horizontal="right"/>
    </xf>
    <xf numFmtId="14" fontId="20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19" fillId="33" borderId="2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9" fillId="33" borderId="22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21" fillId="34" borderId="28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19" fillId="33" borderId="30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165" fontId="22" fillId="33" borderId="16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31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2" fillId="33" borderId="2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25" fillId="33" borderId="16" xfId="0" applyFont="1" applyFill="1" applyBorder="1" applyAlignment="1" applyProtection="1">
      <alignment horizontal="center"/>
      <protection locked="0"/>
    </xf>
    <xf numFmtId="0" fontId="22" fillId="33" borderId="16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2" fillId="35" borderId="2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25" fillId="35" borderId="16" xfId="0" applyFont="1" applyFill="1" applyBorder="1" applyAlignment="1" applyProtection="1">
      <alignment horizontal="center"/>
      <protection locked="0"/>
    </xf>
    <xf numFmtId="165" fontId="22" fillId="35" borderId="16" xfId="0" applyNumberFormat="1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22" fillId="35" borderId="32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9" fillId="33" borderId="33" xfId="0" applyFont="1" applyFill="1" applyBorder="1" applyAlignment="1">
      <alignment/>
    </xf>
    <xf numFmtId="0" fontId="21" fillId="34" borderId="34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25" fillId="33" borderId="17" xfId="0" applyFont="1" applyFill="1" applyBorder="1" applyAlignment="1" applyProtection="1">
      <alignment horizontal="center"/>
      <protection locked="0"/>
    </xf>
    <xf numFmtId="165" fontId="22" fillId="33" borderId="17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/>
    </xf>
    <xf numFmtId="0" fontId="22" fillId="33" borderId="36" xfId="0" applyFont="1" applyFill="1" applyBorder="1" applyAlignment="1">
      <alignment/>
    </xf>
    <xf numFmtId="0" fontId="22" fillId="33" borderId="20" xfId="0" applyFont="1" applyFill="1" applyBorder="1" applyAlignment="1">
      <alignment horizontal="center"/>
    </xf>
    <xf numFmtId="0" fontId="22" fillId="33" borderId="31" xfId="0" applyFont="1" applyFill="1" applyBorder="1" applyAlignment="1">
      <alignment/>
    </xf>
    <xf numFmtId="0" fontId="21" fillId="34" borderId="37" xfId="0" applyFont="1" applyFill="1" applyBorder="1" applyAlignment="1" applyProtection="1">
      <alignment horizontal="center"/>
      <protection locked="0"/>
    </xf>
    <xf numFmtId="0" fontId="25" fillId="33" borderId="31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16" fillId="0" borderId="11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center"/>
    </xf>
    <xf numFmtId="0" fontId="3" fillId="37" borderId="15" xfId="0" applyFont="1" applyFill="1" applyBorder="1" applyAlignment="1" applyProtection="1">
      <alignment horizontal="center"/>
      <protection locked="0"/>
    </xf>
    <xf numFmtId="0" fontId="3" fillId="34" borderId="38" xfId="0" applyFont="1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0" fontId="16" fillId="33" borderId="42" xfId="0" applyFont="1" applyFill="1" applyBorder="1" applyAlignment="1">
      <alignment/>
    </xf>
    <xf numFmtId="0" fontId="18" fillId="0" borderId="33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 horizontal="center"/>
    </xf>
    <xf numFmtId="0" fontId="17" fillId="33" borderId="44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3" fillId="34" borderId="17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15" xfId="0" applyFont="1" applyFill="1" applyBorder="1" applyAlignment="1" applyProtection="1">
      <alignment horizontal="center"/>
      <protection/>
    </xf>
    <xf numFmtId="0" fontId="3" fillId="34" borderId="38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/>
      <protection/>
    </xf>
    <xf numFmtId="0" fontId="3" fillId="34" borderId="46" xfId="0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17" fillId="33" borderId="44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16" fillId="33" borderId="47" xfId="0" applyFont="1" applyFill="1" applyBorder="1" applyAlignment="1">
      <alignment/>
    </xf>
    <xf numFmtId="0" fontId="3" fillId="33" borderId="25" xfId="0" applyFont="1" applyFill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horizontal="right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48" xfId="0" applyFont="1" applyFill="1" applyBorder="1" applyAlignment="1" applyProtection="1">
      <alignment horizontal="center"/>
      <protection/>
    </xf>
    <xf numFmtId="0" fontId="0" fillId="33" borderId="33" xfId="0" applyFill="1" applyBorder="1" applyAlignment="1">
      <alignment/>
    </xf>
    <xf numFmtId="0" fontId="0" fillId="33" borderId="33" xfId="0" applyFill="1" applyBorder="1" applyAlignment="1" applyProtection="1">
      <alignment/>
      <protection locked="0"/>
    </xf>
    <xf numFmtId="0" fontId="18" fillId="33" borderId="33" xfId="0" applyFont="1" applyFill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>
      <alignment/>
    </xf>
    <xf numFmtId="0" fontId="16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/>
    </xf>
    <xf numFmtId="0" fontId="0" fillId="33" borderId="51" xfId="0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6" fillId="33" borderId="51" xfId="0" applyFont="1" applyFill="1" applyBorder="1" applyAlignment="1">
      <alignment horizontal="center"/>
    </xf>
    <xf numFmtId="0" fontId="16" fillId="33" borderId="33" xfId="0" applyFont="1" applyFill="1" applyBorder="1" applyAlignment="1" applyProtection="1">
      <alignment horizontal="center"/>
      <protection/>
    </xf>
    <xf numFmtId="0" fontId="16" fillId="0" borderId="53" xfId="0" applyFont="1" applyFill="1" applyBorder="1" applyAlignment="1">
      <alignment/>
    </xf>
    <xf numFmtId="0" fontId="0" fillId="36" borderId="19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3" fillId="34" borderId="19" xfId="0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19" xfId="0" applyFont="1" applyFill="1" applyBorder="1" applyAlignment="1" applyProtection="1">
      <alignment horizontal="center"/>
      <protection locked="0"/>
    </xf>
    <xf numFmtId="0" fontId="17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2" fillId="33" borderId="54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3" fillId="33" borderId="55" xfId="0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 applyProtection="1">
      <alignment horizontal="center"/>
      <protection locked="0"/>
    </xf>
    <xf numFmtId="0" fontId="16" fillId="38" borderId="12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4" borderId="38" xfId="0" applyFont="1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0" fontId="0" fillId="34" borderId="54" xfId="0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center"/>
      <protection locked="0"/>
    </xf>
    <xf numFmtId="0" fontId="17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right"/>
    </xf>
    <xf numFmtId="0" fontId="17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45" xfId="0" applyFont="1" applyFill="1" applyBorder="1" applyAlignment="1" applyProtection="1">
      <alignment horizontal="center"/>
      <protection locked="0"/>
    </xf>
    <xf numFmtId="0" fontId="17" fillId="33" borderId="4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13" xfId="0" applyFont="1" applyFill="1" applyBorder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/>
    </xf>
    <xf numFmtId="15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15" fontId="12" fillId="33" borderId="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5" fontId="12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/>
    </xf>
    <xf numFmtId="0" fontId="24" fillId="33" borderId="44" xfId="0" applyFont="1" applyFill="1" applyBorder="1" applyAlignment="1">
      <alignment horizontal="center"/>
    </xf>
    <xf numFmtId="0" fontId="23" fillId="33" borderId="62" xfId="0" applyFont="1" applyFill="1" applyBorder="1" applyAlignment="1">
      <alignment horizontal="center"/>
    </xf>
    <xf numFmtId="14" fontId="12" fillId="33" borderId="0" xfId="0" applyNumberFormat="1" applyFont="1" applyFill="1" applyBorder="1" applyAlignment="1">
      <alignment horizontal="left"/>
    </xf>
    <xf numFmtId="0" fontId="16" fillId="33" borderId="5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6</xdr:col>
      <xdr:colOff>0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895350" y="514350"/>
          <a:ext cx="48672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24</xdr:row>
      <xdr:rowOff>152400</xdr:rowOff>
    </xdr:from>
    <xdr:to>
      <xdr:col>2</xdr:col>
      <xdr:colOff>762000</xdr:colOff>
      <xdr:row>36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638675"/>
          <a:ext cx="149542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26</xdr:row>
      <xdr:rowOff>152400</xdr:rowOff>
    </xdr:from>
    <xdr:to>
      <xdr:col>4</xdr:col>
      <xdr:colOff>333375</xdr:colOff>
      <xdr:row>32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4962525"/>
          <a:ext cx="14287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0"/>
          <a:ext cx="24765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1114425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0"/>
          <a:ext cx="15240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1104900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0"/>
          <a:ext cx="15144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2181225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003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2181225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690" r="14878" b="25856"/>
        <a:stretch>
          <a:fillRect/>
        </a:stretch>
      </xdr:blipFill>
      <xdr:spPr>
        <a:xfrm>
          <a:off x="19050" y="0"/>
          <a:ext cx="2590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1104900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240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2162175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690" r="14878" b="25856"/>
        <a:stretch>
          <a:fillRect/>
        </a:stretch>
      </xdr:blipFill>
      <xdr:spPr>
        <a:xfrm>
          <a:off x="19050" y="0"/>
          <a:ext cx="2571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1066800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0"/>
          <a:ext cx="14763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2162175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812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2190750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690" r="14878" b="25856"/>
        <a:stretch>
          <a:fillRect/>
        </a:stretch>
      </xdr:blipFill>
      <xdr:spPr>
        <a:xfrm>
          <a:off x="19050" y="0"/>
          <a:ext cx="2600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2038350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0"/>
          <a:ext cx="24288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2066925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0"/>
          <a:ext cx="24479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2066925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0"/>
          <a:ext cx="24479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2057400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0"/>
          <a:ext cx="24669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D23"/>
  <sheetViews>
    <sheetView tabSelected="1" zoomScale="75" zoomScaleNormal="75" zoomScaleSheetLayoutView="75" zoomScalePageLayoutView="0" workbookViewId="0" topLeftCell="A1">
      <selection activeCell="D22" sqref="D22"/>
    </sheetView>
  </sheetViews>
  <sheetFormatPr defaultColWidth="11.421875" defaultRowHeight="12.75"/>
  <cols>
    <col min="1" max="1" width="13.421875" style="1" customWidth="1"/>
    <col min="2" max="2" width="11.421875" style="1" customWidth="1"/>
    <col min="3" max="3" width="12.421875" style="1" customWidth="1"/>
    <col min="4" max="4" width="26.28125" style="1" customWidth="1"/>
    <col min="5" max="16384" width="11.421875" style="1" customWidth="1"/>
  </cols>
  <sheetData>
    <row r="15" ht="30">
      <c r="D15" s="2" t="s">
        <v>0</v>
      </c>
    </row>
    <row r="20" spans="3:4" ht="20.25">
      <c r="C20" s="3" t="s">
        <v>1</v>
      </c>
      <c r="D20" s="4">
        <v>42841</v>
      </c>
    </row>
    <row r="21" spans="3:4" ht="20.25">
      <c r="C21" s="3" t="s">
        <v>2</v>
      </c>
      <c r="D21" s="3" t="s">
        <v>3</v>
      </c>
    </row>
    <row r="22" spans="3:4" ht="20.25">
      <c r="C22" s="3" t="s">
        <v>4</v>
      </c>
      <c r="D22" s="3" t="s">
        <v>5</v>
      </c>
    </row>
    <row r="23" spans="3:4" ht="20.25">
      <c r="C23" s="3" t="s">
        <v>6</v>
      </c>
      <c r="D23" s="3" t="s">
        <v>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SheetLayoutView="75" zoomScalePageLayoutView="0" workbookViewId="0" topLeftCell="A1">
      <selection activeCell="M49" sqref="M49"/>
    </sheetView>
  </sheetViews>
  <sheetFormatPr defaultColWidth="11.421875" defaultRowHeight="12.75"/>
  <cols>
    <col min="1" max="1" width="6.421875" style="1" customWidth="1"/>
    <col min="2" max="2" width="30.8515625" style="1" customWidth="1"/>
    <col min="3" max="3" width="6.140625" style="1" customWidth="1"/>
    <col min="4" max="13" width="9.7109375" style="1" customWidth="1"/>
    <col min="14" max="16384" width="11.421875" style="1" customWidth="1"/>
  </cols>
  <sheetData>
    <row r="1" spans="3:13" ht="18">
      <c r="C1" s="126" t="s">
        <v>188</v>
      </c>
      <c r="M1" s="127" t="str">
        <f>Compétition!$D$21</f>
        <v>Oullins</v>
      </c>
    </row>
    <row r="2" spans="3:5" ht="15.75">
      <c r="C2" s="276">
        <f>Compétition!$D$20</f>
        <v>42841</v>
      </c>
      <c r="D2" s="276"/>
      <c r="E2" s="276"/>
    </row>
    <row r="3" ht="15.75">
      <c r="C3" s="126" t="str">
        <f>Compétition!$D$22</f>
        <v>Compétition Régionale Trampoline Equipe/Synchro</v>
      </c>
    </row>
    <row r="7" ht="26.25">
      <c r="E7" s="128" t="s">
        <v>189</v>
      </c>
    </row>
    <row r="8" ht="12.75">
      <c r="A8" s="1" t="s">
        <v>190</v>
      </c>
    </row>
    <row r="10" spans="1:13" ht="12.75">
      <c r="A10" s="184" t="s">
        <v>68</v>
      </c>
      <c r="B10" s="195" t="s">
        <v>84</v>
      </c>
      <c r="C10" s="196" t="s">
        <v>85</v>
      </c>
      <c r="D10" s="277" t="s">
        <v>86</v>
      </c>
      <c r="E10" s="277"/>
      <c r="F10" s="277"/>
      <c r="G10" s="277"/>
      <c r="H10" s="196" t="s">
        <v>87</v>
      </c>
      <c r="I10" s="196" t="s">
        <v>88</v>
      </c>
      <c r="J10" s="277" t="s">
        <v>191</v>
      </c>
      <c r="K10" s="277"/>
      <c r="L10" s="196" t="s">
        <v>89</v>
      </c>
      <c r="M10" s="132" t="s">
        <v>70</v>
      </c>
    </row>
    <row r="11" spans="1:13" ht="12.75">
      <c r="A11" s="185"/>
      <c r="B11" s="197" t="s">
        <v>114</v>
      </c>
      <c r="C11" s="198"/>
      <c r="D11" s="199" t="s">
        <v>91</v>
      </c>
      <c r="E11" s="135" t="s">
        <v>92</v>
      </c>
      <c r="F11" s="135" t="s">
        <v>93</v>
      </c>
      <c r="G11" s="200" t="s">
        <v>192</v>
      </c>
      <c r="H11" s="201" t="s">
        <v>94</v>
      </c>
      <c r="I11" s="201" t="s">
        <v>193</v>
      </c>
      <c r="J11" s="199" t="s">
        <v>194</v>
      </c>
      <c r="K11" s="200" t="s">
        <v>195</v>
      </c>
      <c r="L11" s="197"/>
      <c r="M11" s="136"/>
    </row>
    <row r="12" spans="1:13" ht="15">
      <c r="A12" s="202"/>
      <c r="B12" s="203" t="s">
        <v>100</v>
      </c>
      <c r="C12" s="204">
        <v>1</v>
      </c>
      <c r="D12" s="143"/>
      <c r="E12" s="140"/>
      <c r="F12" s="140"/>
      <c r="G12" s="205"/>
      <c r="H12" s="206">
        <f>SUM(D12:G12)</f>
        <v>0</v>
      </c>
      <c r="I12" s="150"/>
      <c r="J12" s="207"/>
      <c r="K12" s="208"/>
      <c r="L12" s="209"/>
      <c r="M12" s="210">
        <f>SUM(H12,J12,K12,1.5*I12)--L12</f>
        <v>0</v>
      </c>
    </row>
    <row r="13" spans="1:13" ht="15">
      <c r="A13" s="187"/>
      <c r="B13" s="211" t="s">
        <v>196</v>
      </c>
      <c r="C13" s="212">
        <v>2</v>
      </c>
      <c r="D13" s="151"/>
      <c r="E13" s="213"/>
      <c r="F13" s="213"/>
      <c r="G13" s="208"/>
      <c r="H13" s="206">
        <f>SUM(D13:G13)</f>
        <v>0</v>
      </c>
      <c r="I13" s="150"/>
      <c r="J13" s="207"/>
      <c r="K13" s="208"/>
      <c r="L13" s="209"/>
      <c r="M13" s="210">
        <f>SUM(H13,J13,K13,1.5*I13)--L13</f>
        <v>0</v>
      </c>
    </row>
    <row r="14" spans="1:13" ht="18">
      <c r="A14" s="214"/>
      <c r="B14" s="215" t="s">
        <v>197</v>
      </c>
      <c r="C14" s="216"/>
      <c r="D14" s="217"/>
      <c r="E14" s="217"/>
      <c r="F14" s="217"/>
      <c r="G14" s="217"/>
      <c r="H14" s="218"/>
      <c r="I14" s="217"/>
      <c r="J14" s="219"/>
      <c r="K14" s="220"/>
      <c r="L14" s="221"/>
      <c r="M14" s="222">
        <f>M12+M13</f>
        <v>0</v>
      </c>
    </row>
    <row r="15" spans="1:13" ht="15">
      <c r="A15" s="202"/>
      <c r="B15" s="138"/>
      <c r="C15" s="212">
        <v>1</v>
      </c>
      <c r="D15" s="151"/>
      <c r="E15" s="213"/>
      <c r="F15" s="213"/>
      <c r="G15" s="208"/>
      <c r="H15" s="206">
        <f>SUM(D15:G15)</f>
        <v>0</v>
      </c>
      <c r="I15" s="150"/>
      <c r="J15" s="207"/>
      <c r="K15" s="208"/>
      <c r="L15" s="209"/>
      <c r="M15" s="210">
        <f>SUM(H15,J15,K15,1.5*I15)--L15</f>
        <v>0</v>
      </c>
    </row>
    <row r="16" spans="1:13" ht="15">
      <c r="A16" s="187"/>
      <c r="B16" s="138"/>
      <c r="C16" s="212">
        <v>2</v>
      </c>
      <c r="D16" s="151"/>
      <c r="E16" s="213"/>
      <c r="F16" s="213"/>
      <c r="G16" s="208"/>
      <c r="H16" s="206">
        <f>SUM(D16:G16)</f>
        <v>0</v>
      </c>
      <c r="I16" s="150"/>
      <c r="J16" s="207"/>
      <c r="K16" s="208"/>
      <c r="L16" s="209"/>
      <c r="M16" s="210">
        <f>SUM(H16,J16,K16,1.5*I16)--L16</f>
        <v>0</v>
      </c>
    </row>
    <row r="17" spans="1:13" ht="18">
      <c r="A17" s="214"/>
      <c r="B17" s="49"/>
      <c r="C17" s="216"/>
      <c r="D17" s="217"/>
      <c r="E17" s="217"/>
      <c r="F17" s="217"/>
      <c r="G17" s="217"/>
      <c r="H17" s="218"/>
      <c r="I17" s="217"/>
      <c r="J17" s="219"/>
      <c r="K17" s="220"/>
      <c r="L17" s="221"/>
      <c r="M17" s="222">
        <f>M15+M16</f>
        <v>0</v>
      </c>
    </row>
    <row r="18" spans="1:13" ht="15">
      <c r="A18" s="202"/>
      <c r="B18" s="154"/>
      <c r="C18" s="223">
        <v>1</v>
      </c>
      <c r="D18" s="151"/>
      <c r="E18" s="213"/>
      <c r="F18" s="213"/>
      <c r="G18" s="208"/>
      <c r="H18" s="206">
        <f>SUM(D18:G18)</f>
        <v>0</v>
      </c>
      <c r="I18" s="150"/>
      <c r="J18" s="207"/>
      <c r="K18" s="208"/>
      <c r="L18" s="209"/>
      <c r="M18" s="210">
        <f>SUM(H18,J18,K18,1.5*I18)--L18</f>
        <v>0</v>
      </c>
    </row>
    <row r="19" spans="1:13" ht="15">
      <c r="A19" s="187"/>
      <c r="B19" s="138"/>
      <c r="C19" s="212">
        <v>2</v>
      </c>
      <c r="D19" s="151"/>
      <c r="E19" s="213"/>
      <c r="F19" s="213"/>
      <c r="G19" s="208"/>
      <c r="H19" s="206">
        <f>SUM(D19:G19)</f>
        <v>0</v>
      </c>
      <c r="I19" s="150"/>
      <c r="J19" s="207"/>
      <c r="K19" s="208"/>
      <c r="L19" s="209"/>
      <c r="M19" s="210">
        <f>SUM(H19,J19,K19,1.5*I19)--L19</f>
        <v>0</v>
      </c>
    </row>
    <row r="20" spans="1:13" ht="18">
      <c r="A20" s="214"/>
      <c r="B20" s="44"/>
      <c r="C20" s="216"/>
      <c r="D20" s="217"/>
      <c r="E20" s="217"/>
      <c r="F20" s="217"/>
      <c r="G20" s="217"/>
      <c r="H20" s="224"/>
      <c r="I20" s="217"/>
      <c r="J20" s="219"/>
      <c r="K20" s="220"/>
      <c r="L20" s="221"/>
      <c r="M20" s="222">
        <f>M18+M19</f>
        <v>0</v>
      </c>
    </row>
    <row r="21" spans="1:13" ht="15">
      <c r="A21" s="202"/>
      <c r="B21" s="154"/>
      <c r="C21" s="204">
        <v>1</v>
      </c>
      <c r="D21" s="151"/>
      <c r="E21" s="213"/>
      <c r="F21" s="213"/>
      <c r="G21" s="208"/>
      <c r="H21" s="206">
        <f>SUM(D21:G21)</f>
        <v>0</v>
      </c>
      <c r="I21" s="150"/>
      <c r="J21" s="207"/>
      <c r="K21" s="208"/>
      <c r="L21" s="209"/>
      <c r="M21" s="210">
        <f>SUM(H21,J21,K21,1.5*I21)--L21</f>
        <v>0</v>
      </c>
    </row>
    <row r="22" spans="1:13" ht="15">
      <c r="A22" s="187"/>
      <c r="B22" s="138"/>
      <c r="C22" s="212">
        <v>2</v>
      </c>
      <c r="D22" s="151"/>
      <c r="E22" s="213"/>
      <c r="F22" s="213"/>
      <c r="G22" s="208"/>
      <c r="H22" s="206">
        <f>SUM(D22:G22)</f>
        <v>0</v>
      </c>
      <c r="I22" s="150"/>
      <c r="J22" s="207"/>
      <c r="K22" s="208"/>
      <c r="L22" s="209"/>
      <c r="M22" s="210">
        <f>SUM(H22,J22,K22,1.5*I22)--L22</f>
        <v>0</v>
      </c>
    </row>
    <row r="23" spans="1:13" ht="18">
      <c r="A23" s="214"/>
      <c r="B23" s="44"/>
      <c r="C23" s="216"/>
      <c r="D23" s="217"/>
      <c r="E23" s="217"/>
      <c r="F23" s="217"/>
      <c r="G23" s="217"/>
      <c r="H23" s="225"/>
      <c r="I23" s="217"/>
      <c r="J23" s="219"/>
      <c r="K23" s="220"/>
      <c r="L23" s="221"/>
      <c r="M23" s="222">
        <f>M21+M22</f>
        <v>0</v>
      </c>
    </row>
  </sheetData>
  <sheetProtection selectLockedCells="1" selectUnlockedCells="1"/>
  <mergeCells count="3">
    <mergeCell ref="C2:E2"/>
    <mergeCell ref="D10:G10"/>
    <mergeCell ref="J10:K10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SheetLayoutView="75" zoomScalePageLayoutView="0" workbookViewId="0" topLeftCell="A19">
      <selection activeCell="Q20" sqref="Q20"/>
    </sheetView>
  </sheetViews>
  <sheetFormatPr defaultColWidth="11.421875" defaultRowHeight="12.75"/>
  <cols>
    <col min="1" max="1" width="6.421875" style="1" customWidth="1"/>
    <col min="2" max="2" width="30.8515625" style="1" customWidth="1"/>
    <col min="3" max="3" width="6.140625" style="1" customWidth="1"/>
    <col min="4" max="13" width="9.7109375" style="1" customWidth="1"/>
    <col min="14" max="16384" width="11.421875" style="1" customWidth="1"/>
  </cols>
  <sheetData>
    <row r="1" spans="3:13" ht="18">
      <c r="C1" s="126" t="s">
        <v>198</v>
      </c>
      <c r="M1" s="127" t="str">
        <f>Compétition!$D$21</f>
        <v>Oullins</v>
      </c>
    </row>
    <row r="2" spans="3:5" ht="15.75">
      <c r="C2" s="276">
        <f>Compétition!$D$20</f>
        <v>42841</v>
      </c>
      <c r="D2" s="276"/>
      <c r="E2" s="276"/>
    </row>
    <row r="3" ht="15.75">
      <c r="C3" s="126" t="str">
        <f>Compétition!$D$22</f>
        <v>Compétition Régionale Trampoline Equipe/Synchro</v>
      </c>
    </row>
    <row r="7" ht="26.25">
      <c r="E7" s="128" t="s">
        <v>189</v>
      </c>
    </row>
    <row r="8" ht="12.75">
      <c r="A8" s="1" t="s">
        <v>190</v>
      </c>
    </row>
    <row r="10" spans="1:13" ht="12.75">
      <c r="A10" s="184" t="s">
        <v>68</v>
      </c>
      <c r="B10" s="195" t="s">
        <v>84</v>
      </c>
      <c r="C10" s="196" t="s">
        <v>85</v>
      </c>
      <c r="D10" s="277" t="s">
        <v>86</v>
      </c>
      <c r="E10" s="277"/>
      <c r="F10" s="277"/>
      <c r="G10" s="277"/>
      <c r="H10" s="196" t="s">
        <v>87</v>
      </c>
      <c r="I10" s="196" t="s">
        <v>88</v>
      </c>
      <c r="J10" s="277" t="s">
        <v>191</v>
      </c>
      <c r="K10" s="277"/>
      <c r="L10" s="196" t="s">
        <v>89</v>
      </c>
      <c r="M10" s="132" t="s">
        <v>70</v>
      </c>
    </row>
    <row r="11" spans="1:13" ht="12.75">
      <c r="A11" s="185"/>
      <c r="B11" s="197" t="s">
        <v>114</v>
      </c>
      <c r="C11" s="198"/>
      <c r="D11" s="199"/>
      <c r="E11" s="135"/>
      <c r="F11" s="135"/>
      <c r="G11" s="200"/>
      <c r="H11" s="201" t="s">
        <v>94</v>
      </c>
      <c r="I11" s="201" t="s">
        <v>193</v>
      </c>
      <c r="J11" s="199" t="s">
        <v>194</v>
      </c>
      <c r="K11" s="200" t="s">
        <v>195</v>
      </c>
      <c r="L11" s="197"/>
      <c r="M11" s="136"/>
    </row>
    <row r="12" spans="1:15" ht="15">
      <c r="A12" s="190"/>
      <c r="B12" s="226" t="s">
        <v>199</v>
      </c>
      <c r="C12" s="139">
        <v>1</v>
      </c>
      <c r="D12" s="143">
        <v>6.8</v>
      </c>
      <c r="E12" s="140">
        <v>6.9</v>
      </c>
      <c r="F12" s="140">
        <v>7.7</v>
      </c>
      <c r="G12" s="205">
        <v>7.7</v>
      </c>
      <c r="H12" s="227">
        <f>SUM(D12:G12)</f>
        <v>29.099999999999998</v>
      </c>
      <c r="I12" s="142">
        <v>2</v>
      </c>
      <c r="J12" s="228">
        <v>7.9</v>
      </c>
      <c r="K12" s="205">
        <v>8.2</v>
      </c>
      <c r="L12" s="229"/>
      <c r="M12" s="230">
        <f>SUM(H12,1.5*I12,J12,K12)-L12</f>
        <v>48.19999999999999</v>
      </c>
      <c r="O12" s="138"/>
    </row>
    <row r="13" spans="1:15" ht="15">
      <c r="A13" s="187"/>
      <c r="B13" s="231" t="s">
        <v>200</v>
      </c>
      <c r="C13" s="147">
        <v>2</v>
      </c>
      <c r="D13" s="151">
        <v>7.4</v>
      </c>
      <c r="E13" s="213">
        <v>7.2</v>
      </c>
      <c r="F13" s="213">
        <v>7.6</v>
      </c>
      <c r="G13" s="208">
        <v>8</v>
      </c>
      <c r="H13" s="206">
        <f>SUM(D13:G13)</f>
        <v>30.200000000000003</v>
      </c>
      <c r="I13" s="150">
        <v>2</v>
      </c>
      <c r="J13" s="207">
        <v>8.6</v>
      </c>
      <c r="K13" s="208">
        <v>8.7</v>
      </c>
      <c r="L13" s="232"/>
      <c r="M13" s="233">
        <f>SUM(H13,1.5*I13,J13,K13)-L13</f>
        <v>50.5</v>
      </c>
      <c r="O13" s="138"/>
    </row>
    <row r="14" spans="1:15" ht="18">
      <c r="A14" s="185"/>
      <c r="B14" s="234" t="s">
        <v>106</v>
      </c>
      <c r="C14" s="156"/>
      <c r="D14" s="134"/>
      <c r="E14" s="134"/>
      <c r="F14" s="134"/>
      <c r="G14" s="134"/>
      <c r="H14" s="235"/>
      <c r="I14" s="134"/>
      <c r="J14" s="236"/>
      <c r="K14" s="237"/>
      <c r="L14" s="134"/>
      <c r="M14" s="238">
        <f>M12+M13</f>
        <v>98.69999999999999</v>
      </c>
      <c r="O14" s="138"/>
    </row>
    <row r="15" spans="1:13" ht="15">
      <c r="A15" s="190"/>
      <c r="B15" s="226" t="s">
        <v>201</v>
      </c>
      <c r="C15" s="139">
        <v>1</v>
      </c>
      <c r="D15" s="143">
        <v>7.4</v>
      </c>
      <c r="E15" s="140">
        <v>7.5</v>
      </c>
      <c r="F15" s="140">
        <v>8.1</v>
      </c>
      <c r="G15" s="205">
        <v>8.4</v>
      </c>
      <c r="H15" s="227">
        <f>SUM(D15:G15)</f>
        <v>31.4</v>
      </c>
      <c r="I15" s="142">
        <v>0.8</v>
      </c>
      <c r="J15" s="228">
        <v>9.2</v>
      </c>
      <c r="K15" s="205">
        <v>9.2</v>
      </c>
      <c r="L15" s="229"/>
      <c r="M15" s="230">
        <f>SUM(H15,1.5*I15,J15,K15)-L15</f>
        <v>51</v>
      </c>
    </row>
    <row r="16" spans="1:13" ht="15">
      <c r="A16" s="187"/>
      <c r="B16" s="231" t="s">
        <v>202</v>
      </c>
      <c r="C16" s="147">
        <v>2</v>
      </c>
      <c r="D16" s="151">
        <v>6.8</v>
      </c>
      <c r="E16" s="213">
        <v>7.3</v>
      </c>
      <c r="F16" s="213">
        <v>8</v>
      </c>
      <c r="G16" s="208">
        <v>8.3</v>
      </c>
      <c r="H16" s="206">
        <f>SUM(D16:G16)</f>
        <v>30.400000000000002</v>
      </c>
      <c r="I16" s="150">
        <v>0.8</v>
      </c>
      <c r="J16" s="207">
        <v>8.6</v>
      </c>
      <c r="K16" s="208">
        <v>8.8</v>
      </c>
      <c r="L16" s="232"/>
      <c r="M16" s="233">
        <f>SUM(H16,1.5*I16,J16,K16)-L16</f>
        <v>49</v>
      </c>
    </row>
    <row r="17" spans="1:13" ht="18">
      <c r="A17" s="185"/>
      <c r="B17" s="234" t="s">
        <v>106</v>
      </c>
      <c r="C17" s="156"/>
      <c r="D17" s="134"/>
      <c r="E17" s="134"/>
      <c r="F17" s="134"/>
      <c r="G17" s="134"/>
      <c r="H17" s="235"/>
      <c r="I17" s="134"/>
      <c r="J17" s="236"/>
      <c r="K17" s="237"/>
      <c r="L17" s="134"/>
      <c r="M17" s="238">
        <f>M15+M16</f>
        <v>100</v>
      </c>
    </row>
    <row r="18" spans="1:13" ht="15">
      <c r="A18" s="190"/>
      <c r="B18" s="226" t="s">
        <v>203</v>
      </c>
      <c r="C18" s="139">
        <v>1</v>
      </c>
      <c r="D18" s="143">
        <v>0</v>
      </c>
      <c r="E18" s="140">
        <v>0</v>
      </c>
      <c r="F18" s="140">
        <v>0</v>
      </c>
      <c r="G18" s="205">
        <v>0</v>
      </c>
      <c r="H18" s="227">
        <f>SUM(D18:G18)</f>
        <v>0</v>
      </c>
      <c r="I18" s="142">
        <v>0</v>
      </c>
      <c r="J18" s="228">
        <v>0</v>
      </c>
      <c r="K18" s="205">
        <v>0</v>
      </c>
      <c r="L18" s="229"/>
      <c r="M18" s="230">
        <f>SUM(H18,1.5*I18,J18,K18)-L18</f>
        <v>0</v>
      </c>
    </row>
    <row r="19" spans="1:13" ht="15">
      <c r="A19" s="187"/>
      <c r="B19" s="231" t="s">
        <v>204</v>
      </c>
      <c r="C19" s="147">
        <v>2</v>
      </c>
      <c r="D19" s="151">
        <v>0</v>
      </c>
      <c r="E19" s="213">
        <v>0</v>
      </c>
      <c r="F19" s="213">
        <v>0</v>
      </c>
      <c r="G19" s="208">
        <v>0</v>
      </c>
      <c r="H19" s="206">
        <f>SUM(D19:G19)</f>
        <v>0</v>
      </c>
      <c r="I19" s="150">
        <v>0</v>
      </c>
      <c r="J19" s="207">
        <v>0</v>
      </c>
      <c r="K19" s="208">
        <v>0</v>
      </c>
      <c r="L19" s="232"/>
      <c r="M19" s="233">
        <f>SUM(H19,1.5*I19,J19,K19)-L19</f>
        <v>0</v>
      </c>
    </row>
    <row r="20" spans="1:13" ht="18">
      <c r="A20" s="185"/>
      <c r="B20" s="234" t="s">
        <v>205</v>
      </c>
      <c r="C20" s="156"/>
      <c r="D20" s="134"/>
      <c r="E20" s="134"/>
      <c r="F20" s="134"/>
      <c r="G20" s="134"/>
      <c r="H20" s="235"/>
      <c r="I20" s="134"/>
      <c r="J20" s="236"/>
      <c r="K20" s="237"/>
      <c r="L20" s="134"/>
      <c r="M20" s="238">
        <f>M18+M19</f>
        <v>0</v>
      </c>
    </row>
    <row r="21" spans="1:13" ht="15">
      <c r="A21" s="190"/>
      <c r="B21" s="226" t="s">
        <v>143</v>
      </c>
      <c r="C21" s="139">
        <v>1</v>
      </c>
      <c r="D21" s="143">
        <v>7.6</v>
      </c>
      <c r="E21" s="140">
        <v>7.8</v>
      </c>
      <c r="F21" s="140">
        <v>7.9</v>
      </c>
      <c r="G21" s="205">
        <v>8.1</v>
      </c>
      <c r="H21" s="227">
        <f>SUM(D21:G21)</f>
        <v>31.4</v>
      </c>
      <c r="I21" s="142">
        <v>1.2</v>
      </c>
      <c r="J21" s="228">
        <v>8.9</v>
      </c>
      <c r="K21" s="205">
        <v>9</v>
      </c>
      <c r="L21" s="229"/>
      <c r="M21" s="230">
        <f>SUM(H21,1.5*I21,J21,K21)-L21</f>
        <v>51.099999999999994</v>
      </c>
    </row>
    <row r="22" spans="1:13" ht="15">
      <c r="A22" s="187"/>
      <c r="B22" s="231" t="s">
        <v>145</v>
      </c>
      <c r="C22" s="147">
        <v>2</v>
      </c>
      <c r="D22" s="151">
        <v>7.5</v>
      </c>
      <c r="E22" s="213">
        <v>7.1</v>
      </c>
      <c r="F22" s="213">
        <v>7.8</v>
      </c>
      <c r="G22" s="208">
        <v>8.3</v>
      </c>
      <c r="H22" s="206">
        <f>SUM(D22:G22)</f>
        <v>30.7</v>
      </c>
      <c r="I22" s="150">
        <v>1.2</v>
      </c>
      <c r="J22" s="207">
        <v>8.6</v>
      </c>
      <c r="K22" s="208">
        <v>8.8</v>
      </c>
      <c r="L22" s="232"/>
      <c r="M22" s="233">
        <f>SUM(H22,1.5*I22,J22,K22)-L22</f>
        <v>49.900000000000006</v>
      </c>
    </row>
    <row r="23" spans="1:13" ht="18">
      <c r="A23" s="185"/>
      <c r="B23" s="234" t="s">
        <v>206</v>
      </c>
      <c r="C23" s="156"/>
      <c r="D23" s="134"/>
      <c r="E23" s="134"/>
      <c r="F23" s="134"/>
      <c r="G23" s="134"/>
      <c r="H23" s="134"/>
      <c r="I23" s="239"/>
      <c r="J23" s="240"/>
      <c r="K23" s="241"/>
      <c r="L23" s="41"/>
      <c r="M23" s="238">
        <f>M21+M22</f>
        <v>101</v>
      </c>
    </row>
    <row r="24" spans="1:13" ht="15">
      <c r="A24" s="190"/>
      <c r="B24" s="231" t="s">
        <v>207</v>
      </c>
      <c r="C24" s="139">
        <v>1</v>
      </c>
      <c r="D24" s="143">
        <v>0</v>
      </c>
      <c r="E24" s="140">
        <v>0</v>
      </c>
      <c r="F24" s="140">
        <v>0</v>
      </c>
      <c r="G24" s="205">
        <v>0</v>
      </c>
      <c r="H24" s="227">
        <f>SUM(D24:G24)</f>
        <v>0</v>
      </c>
      <c r="I24" s="142">
        <v>0</v>
      </c>
      <c r="J24" s="228">
        <v>0</v>
      </c>
      <c r="K24" s="205">
        <v>0</v>
      </c>
      <c r="L24" s="229"/>
      <c r="M24" s="230">
        <f>SUM(H24,1.5*I24,J24,K24)-L24</f>
        <v>0</v>
      </c>
    </row>
    <row r="25" spans="1:13" ht="15">
      <c r="A25" s="187"/>
      <c r="B25" s="231" t="s">
        <v>208</v>
      </c>
      <c r="C25" s="147">
        <v>2</v>
      </c>
      <c r="D25" s="151">
        <v>0</v>
      </c>
      <c r="E25" s="213">
        <v>0</v>
      </c>
      <c r="F25" s="213">
        <v>0</v>
      </c>
      <c r="G25" s="208">
        <v>0</v>
      </c>
      <c r="H25" s="206">
        <f>SUM(D25:G25)</f>
        <v>0</v>
      </c>
      <c r="I25" s="150">
        <v>0</v>
      </c>
      <c r="J25" s="207">
        <v>0</v>
      </c>
      <c r="K25" s="208">
        <v>0</v>
      </c>
      <c r="L25" s="232"/>
      <c r="M25" s="233">
        <f>SUM(H25,1.5*I25,J25,K25)-L25</f>
        <v>0</v>
      </c>
    </row>
    <row r="26" spans="1:13" ht="18">
      <c r="A26" s="185"/>
      <c r="B26" s="234" t="s">
        <v>209</v>
      </c>
      <c r="C26" s="156"/>
      <c r="D26" s="134"/>
      <c r="E26" s="134"/>
      <c r="F26" s="134"/>
      <c r="G26" s="134"/>
      <c r="H26" s="134"/>
      <c r="I26" s="239"/>
      <c r="J26" s="240"/>
      <c r="K26" s="41"/>
      <c r="L26" s="41"/>
      <c r="M26" s="238">
        <f>M24+M25</f>
        <v>0</v>
      </c>
    </row>
    <row r="27" spans="1:13" ht="15">
      <c r="A27" s="190"/>
      <c r="B27" s="226" t="s">
        <v>135</v>
      </c>
      <c r="C27" s="139">
        <v>1</v>
      </c>
      <c r="D27" s="143">
        <v>7.4</v>
      </c>
      <c r="E27" s="140">
        <v>7.6</v>
      </c>
      <c r="F27" s="140">
        <v>7.7</v>
      </c>
      <c r="G27" s="205">
        <v>8</v>
      </c>
      <c r="H27" s="227">
        <f>SUM(D27:G27)</f>
        <v>30.7</v>
      </c>
      <c r="I27" s="142">
        <v>1.6</v>
      </c>
      <c r="J27" s="228">
        <v>9.3</v>
      </c>
      <c r="K27" s="205">
        <v>9.2</v>
      </c>
      <c r="L27" s="242"/>
      <c r="M27" s="230">
        <f>SUM(H27,1.5*I27,J27,K27)-L27</f>
        <v>51.60000000000001</v>
      </c>
    </row>
    <row r="28" spans="1:13" ht="15">
      <c r="A28" s="187"/>
      <c r="B28" s="231" t="s">
        <v>210</v>
      </c>
      <c r="C28" s="147">
        <v>2</v>
      </c>
      <c r="D28" s="151">
        <v>7.4</v>
      </c>
      <c r="E28" s="213">
        <v>7.7</v>
      </c>
      <c r="F28" s="213">
        <v>6.9</v>
      </c>
      <c r="G28" s="208">
        <v>7</v>
      </c>
      <c r="H28" s="206">
        <f>SUM(D28:G28)</f>
        <v>29</v>
      </c>
      <c r="I28" s="150">
        <v>1.6</v>
      </c>
      <c r="J28" s="207">
        <v>9.2</v>
      </c>
      <c r="K28" s="208">
        <v>9.4</v>
      </c>
      <c r="L28" s="243"/>
      <c r="M28" s="233">
        <f>SUM(H28,1.5*I28,J28,K28)-L28</f>
        <v>49.99999999999999</v>
      </c>
    </row>
    <row r="29" spans="1:13" ht="18">
      <c r="A29" s="185"/>
      <c r="B29" s="234" t="s">
        <v>209</v>
      </c>
      <c r="C29" s="244"/>
      <c r="D29" s="245"/>
      <c r="E29" s="245"/>
      <c r="F29" s="245"/>
      <c r="G29" s="245"/>
      <c r="H29" s="246"/>
      <c r="I29" s="245"/>
      <c r="J29" s="247"/>
      <c r="K29" s="248"/>
      <c r="L29" s="245"/>
      <c r="M29" s="238">
        <f>M27+M28</f>
        <v>101.6</v>
      </c>
    </row>
    <row r="30" spans="1:13" ht="15">
      <c r="A30" s="190"/>
      <c r="B30" s="226" t="s">
        <v>133</v>
      </c>
      <c r="C30" s="139">
        <v>1</v>
      </c>
      <c r="D30" s="143">
        <v>6</v>
      </c>
      <c r="E30" s="140">
        <v>5.6</v>
      </c>
      <c r="F30" s="140">
        <v>6.7</v>
      </c>
      <c r="G30" s="205">
        <v>6.3</v>
      </c>
      <c r="H30" s="227">
        <f>SUM(D30:G30)</f>
        <v>24.6</v>
      </c>
      <c r="I30" s="142">
        <v>1.4</v>
      </c>
      <c r="J30" s="228">
        <v>7.9</v>
      </c>
      <c r="K30" s="205">
        <v>8</v>
      </c>
      <c r="L30" s="242"/>
      <c r="M30" s="230">
        <f>SUM(H30,1.5*I30,J30,K30)-L30</f>
        <v>42.6</v>
      </c>
    </row>
    <row r="31" spans="1:13" ht="15">
      <c r="A31" s="187"/>
      <c r="B31" s="231" t="s">
        <v>211</v>
      </c>
      <c r="C31" s="147">
        <v>2</v>
      </c>
      <c r="D31" s="151">
        <v>6.1</v>
      </c>
      <c r="E31" s="213">
        <v>5.9</v>
      </c>
      <c r="F31" s="213">
        <v>5.9</v>
      </c>
      <c r="G31" s="208">
        <v>6.4</v>
      </c>
      <c r="H31" s="206">
        <f>SUM(D31:G31)</f>
        <v>24.299999999999997</v>
      </c>
      <c r="I31" s="150">
        <v>1.4</v>
      </c>
      <c r="J31" s="207">
        <v>7.9</v>
      </c>
      <c r="K31" s="208">
        <v>7.9</v>
      </c>
      <c r="L31" s="243"/>
      <c r="M31" s="233">
        <f>SUM(H31,1.5*I31,J31,K31)-L31</f>
        <v>42.199999999999996</v>
      </c>
    </row>
    <row r="32" spans="1:13" ht="18">
      <c r="A32" s="185"/>
      <c r="B32" s="234" t="s">
        <v>209</v>
      </c>
      <c r="C32" s="244"/>
      <c r="D32" s="245"/>
      <c r="E32" s="245"/>
      <c r="F32" s="245"/>
      <c r="G32" s="245"/>
      <c r="H32" s="246"/>
      <c r="I32" s="245"/>
      <c r="J32" s="247"/>
      <c r="K32" s="248"/>
      <c r="L32" s="245"/>
      <c r="M32" s="238">
        <f>M30+M31</f>
        <v>84.8</v>
      </c>
    </row>
    <row r="33" spans="1:13" ht="15">
      <c r="A33" s="190"/>
      <c r="B33" s="226" t="s">
        <v>212</v>
      </c>
      <c r="C33" s="139">
        <v>1</v>
      </c>
      <c r="D33" s="143">
        <v>8</v>
      </c>
      <c r="E33" s="140">
        <v>7.7</v>
      </c>
      <c r="F33" s="140">
        <v>8</v>
      </c>
      <c r="G33" s="205">
        <v>8.5</v>
      </c>
      <c r="H33" s="227">
        <f>SUM(D33:G33)</f>
        <v>32.2</v>
      </c>
      <c r="I33" s="142">
        <v>1.3</v>
      </c>
      <c r="J33" s="228">
        <v>7.6</v>
      </c>
      <c r="K33" s="205">
        <v>7.7</v>
      </c>
      <c r="L33" s="242"/>
      <c r="M33" s="230">
        <f>SUM(H33,1.5*I33,J33,K33)-L33</f>
        <v>49.45000000000001</v>
      </c>
    </row>
    <row r="34" spans="1:13" ht="15">
      <c r="A34" s="187"/>
      <c r="B34" s="231" t="s">
        <v>166</v>
      </c>
      <c r="C34" s="147">
        <v>2</v>
      </c>
      <c r="D34" s="151">
        <v>8.3</v>
      </c>
      <c r="E34" s="213">
        <v>8.3</v>
      </c>
      <c r="F34" s="213">
        <v>8</v>
      </c>
      <c r="G34" s="208">
        <v>8.2</v>
      </c>
      <c r="H34" s="206">
        <f>SUM(D34:G34)</f>
        <v>32.8</v>
      </c>
      <c r="I34" s="150">
        <v>1.3</v>
      </c>
      <c r="J34" s="207">
        <v>7.2</v>
      </c>
      <c r="K34" s="208">
        <v>7.2</v>
      </c>
      <c r="L34" s="243"/>
      <c r="M34" s="233">
        <f>SUM(H34,1.5*I34,J34,K34)-L34</f>
        <v>49.150000000000006</v>
      </c>
    </row>
    <row r="35" spans="1:13" ht="18">
      <c r="A35" s="185"/>
      <c r="B35" s="234" t="s">
        <v>106</v>
      </c>
      <c r="C35" s="244"/>
      <c r="D35" s="245"/>
      <c r="E35" s="245"/>
      <c r="F35" s="245"/>
      <c r="G35" s="245"/>
      <c r="H35" s="246"/>
      <c r="I35" s="245"/>
      <c r="J35" s="247"/>
      <c r="K35" s="248"/>
      <c r="L35" s="245"/>
      <c r="M35" s="238">
        <f>M33+M34</f>
        <v>98.60000000000002</v>
      </c>
    </row>
    <row r="36" spans="1:13" ht="15">
      <c r="A36" s="190"/>
      <c r="B36" s="226" t="s">
        <v>178</v>
      </c>
      <c r="C36" s="139">
        <v>1</v>
      </c>
      <c r="D36" s="143">
        <v>0</v>
      </c>
      <c r="E36" s="140">
        <v>0</v>
      </c>
      <c r="F36" s="140">
        <v>0</v>
      </c>
      <c r="G36" s="205">
        <v>0</v>
      </c>
      <c r="H36" s="227">
        <f>SUM(D36:G36)</f>
        <v>0</v>
      </c>
      <c r="I36" s="142">
        <v>0</v>
      </c>
      <c r="J36" s="228">
        <v>0</v>
      </c>
      <c r="K36" s="205">
        <v>0</v>
      </c>
      <c r="L36" s="242"/>
      <c r="M36" s="230">
        <f>SUM(H36,1.5*I36,J36,K36)-L36</f>
        <v>0</v>
      </c>
    </row>
    <row r="37" spans="1:13" ht="15">
      <c r="A37" s="187"/>
      <c r="B37" s="231" t="s">
        <v>213</v>
      </c>
      <c r="C37" s="147">
        <v>2</v>
      </c>
      <c r="D37" s="151">
        <v>0</v>
      </c>
      <c r="E37" s="213">
        <v>0</v>
      </c>
      <c r="F37" s="213">
        <v>0</v>
      </c>
      <c r="G37" s="208">
        <v>0</v>
      </c>
      <c r="H37" s="206">
        <f>SUM(D37:G37)</f>
        <v>0</v>
      </c>
      <c r="I37" s="150">
        <v>0</v>
      </c>
      <c r="J37" s="207">
        <v>0</v>
      </c>
      <c r="K37" s="208">
        <v>0</v>
      </c>
      <c r="L37" s="243"/>
      <c r="M37" s="233">
        <f>SUM(H37,1.5*I37,J37,K37)-L37</f>
        <v>0</v>
      </c>
    </row>
    <row r="38" spans="1:13" ht="18">
      <c r="A38" s="185"/>
      <c r="B38" s="234" t="s">
        <v>206</v>
      </c>
      <c r="C38" s="244" t="s">
        <v>214</v>
      </c>
      <c r="D38" s="245"/>
      <c r="E38" s="245"/>
      <c r="F38" s="245"/>
      <c r="G38" s="245"/>
      <c r="H38" s="246"/>
      <c r="I38" s="245"/>
      <c r="J38" s="247"/>
      <c r="K38" s="248"/>
      <c r="L38" s="245"/>
      <c r="M38" s="238">
        <f>M36+M37</f>
        <v>0</v>
      </c>
    </row>
    <row r="39" spans="1:13" ht="15">
      <c r="A39" s="190"/>
      <c r="B39" s="249" t="s">
        <v>215</v>
      </c>
      <c r="C39" s="139">
        <v>1</v>
      </c>
      <c r="D39" s="143">
        <v>0</v>
      </c>
      <c r="E39" s="140">
        <v>0</v>
      </c>
      <c r="F39" s="140">
        <v>0</v>
      </c>
      <c r="G39" s="205">
        <v>0</v>
      </c>
      <c r="H39" s="227">
        <f>SUM(D39:G39)</f>
        <v>0</v>
      </c>
      <c r="I39" s="142">
        <v>0</v>
      </c>
      <c r="J39" s="228">
        <v>0</v>
      </c>
      <c r="K39" s="205">
        <v>0</v>
      </c>
      <c r="L39" s="242"/>
      <c r="M39" s="230">
        <f>SUM(H39,1.5*I39,J39,K39)-L39</f>
        <v>0</v>
      </c>
    </row>
    <row r="40" spans="1:13" ht="15">
      <c r="A40" s="187"/>
      <c r="B40" s="211" t="s">
        <v>216</v>
      </c>
      <c r="C40" s="147">
        <v>2</v>
      </c>
      <c r="D40" s="151">
        <v>0</v>
      </c>
      <c r="E40" s="213">
        <v>0</v>
      </c>
      <c r="F40" s="213">
        <v>0</v>
      </c>
      <c r="G40" s="208">
        <v>0</v>
      </c>
      <c r="H40" s="206">
        <f>SUM(D40:G40)</f>
        <v>0</v>
      </c>
      <c r="I40" s="150">
        <v>0</v>
      </c>
      <c r="J40" s="207">
        <v>0</v>
      </c>
      <c r="K40" s="208">
        <v>0</v>
      </c>
      <c r="L40" s="243"/>
      <c r="M40" s="233">
        <f>SUM(H40,1.5*I40,J40,K40)-L40</f>
        <v>0</v>
      </c>
    </row>
    <row r="41" spans="1:13" ht="18">
      <c r="A41" s="185"/>
      <c r="B41" s="250" t="s">
        <v>206</v>
      </c>
      <c r="C41" s="244"/>
      <c r="D41" s="245"/>
      <c r="E41" s="245"/>
      <c r="F41" s="245"/>
      <c r="G41" s="245"/>
      <c r="H41" s="246"/>
      <c r="I41" s="245"/>
      <c r="J41" s="247"/>
      <c r="K41" s="248"/>
      <c r="L41" s="245"/>
      <c r="M41" s="238">
        <f>M39+M40</f>
        <v>0</v>
      </c>
    </row>
    <row r="42" spans="1:13" ht="15">
      <c r="A42" s="190"/>
      <c r="B42" s="226" t="s">
        <v>217</v>
      </c>
      <c r="C42" s="139">
        <v>1</v>
      </c>
      <c r="D42" s="143">
        <v>5.9</v>
      </c>
      <c r="E42" s="140">
        <v>6</v>
      </c>
      <c r="F42" s="140">
        <v>6.5</v>
      </c>
      <c r="G42" s="205">
        <v>6.3</v>
      </c>
      <c r="H42" s="227">
        <f>SUM(D42:G42)</f>
        <v>24.7</v>
      </c>
      <c r="I42" s="142">
        <v>1</v>
      </c>
      <c r="J42" s="228">
        <v>6.8</v>
      </c>
      <c r="K42" s="205">
        <v>6.9</v>
      </c>
      <c r="L42" s="242"/>
      <c r="M42" s="230">
        <f>SUM(H42,1.5*I42,J42,K42)-L42</f>
        <v>39.9</v>
      </c>
    </row>
    <row r="43" spans="1:13" ht="15">
      <c r="A43" s="187"/>
      <c r="B43" s="231" t="s">
        <v>218</v>
      </c>
      <c r="C43" s="147">
        <v>2</v>
      </c>
      <c r="D43" s="151">
        <v>0</v>
      </c>
      <c r="E43" s="213">
        <v>0</v>
      </c>
      <c r="F43" s="213">
        <v>0</v>
      </c>
      <c r="G43" s="208">
        <v>0</v>
      </c>
      <c r="H43" s="206">
        <v>0</v>
      </c>
      <c r="I43" s="150">
        <v>0</v>
      </c>
      <c r="J43" s="207">
        <v>0</v>
      </c>
      <c r="K43" s="208">
        <v>0</v>
      </c>
      <c r="L43" s="243"/>
      <c r="M43" s="233">
        <f>SUM(H43,1.5*I43,J43,K43)-L43</f>
        <v>0</v>
      </c>
    </row>
    <row r="44" spans="1:13" ht="18">
      <c r="A44" s="185"/>
      <c r="B44" s="234" t="s">
        <v>209</v>
      </c>
      <c r="C44" s="244"/>
      <c r="D44" s="245"/>
      <c r="E44" s="245"/>
      <c r="F44" s="245"/>
      <c r="G44" s="245"/>
      <c r="H44" s="246"/>
      <c r="I44" s="245"/>
      <c r="J44" s="247"/>
      <c r="K44" s="248"/>
      <c r="L44" s="245"/>
      <c r="M44" s="238">
        <f>M42+M43</f>
        <v>39.9</v>
      </c>
    </row>
    <row r="52" spans="9:10" ht="12.75">
      <c r="I52" s="1" t="s">
        <v>219</v>
      </c>
      <c r="J52" s="1" t="s">
        <v>220</v>
      </c>
    </row>
  </sheetData>
  <sheetProtection selectLockedCells="1" selectUnlockedCells="1"/>
  <mergeCells count="3">
    <mergeCell ref="C2:E2"/>
    <mergeCell ref="D10:G10"/>
    <mergeCell ref="J10:K10"/>
  </mergeCells>
  <printOptions/>
  <pageMargins left="0.39375" right="0.39375" top="0.39375" bottom="0.39375" header="0.5118055555555555" footer="0.5118055555555555"/>
  <pageSetup horizontalDpi="300" verticalDpi="300" orientation="landscape" paperSize="9" scale="8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zoomScale="90" zoomScaleNormal="90" zoomScaleSheetLayoutView="75" zoomScalePageLayoutView="0" workbookViewId="0" topLeftCell="A1">
      <selection activeCell="D24" sqref="D24"/>
    </sheetView>
  </sheetViews>
  <sheetFormatPr defaultColWidth="11.421875" defaultRowHeight="12.75"/>
  <cols>
    <col min="1" max="1" width="6.421875" style="1" customWidth="1"/>
    <col min="2" max="2" width="30.8515625" style="1" customWidth="1"/>
    <col min="3" max="3" width="6.140625" style="1" customWidth="1"/>
    <col min="4" max="13" width="9.7109375" style="1" customWidth="1"/>
    <col min="14" max="16384" width="11.421875" style="1" customWidth="1"/>
  </cols>
  <sheetData>
    <row r="1" spans="3:13" ht="18">
      <c r="C1" s="126" t="s">
        <v>221</v>
      </c>
      <c r="M1" s="127" t="str">
        <f>Compétition!$D$21</f>
        <v>Oullins</v>
      </c>
    </row>
    <row r="2" spans="3:5" ht="15.75">
      <c r="C2" s="276">
        <f>Compétition!$D$20</f>
        <v>42841</v>
      </c>
      <c r="D2" s="276"/>
      <c r="E2" s="276"/>
    </row>
    <row r="3" ht="15.75">
      <c r="C3" s="126" t="str">
        <f>Compétition!$D$22</f>
        <v>Compétition Régionale Trampoline Equipe/Synchro</v>
      </c>
    </row>
    <row r="7" ht="26.25">
      <c r="E7" s="128" t="s">
        <v>189</v>
      </c>
    </row>
    <row r="8" ht="12.75">
      <c r="A8" s="1" t="s">
        <v>222</v>
      </c>
    </row>
    <row r="10" spans="1:13" ht="12.75">
      <c r="A10" s="251" t="s">
        <v>68</v>
      </c>
      <c r="B10" s="195" t="s">
        <v>84</v>
      </c>
      <c r="C10" s="196" t="s">
        <v>85</v>
      </c>
      <c r="D10" s="277" t="s">
        <v>86</v>
      </c>
      <c r="E10" s="277"/>
      <c r="F10" s="277"/>
      <c r="G10" s="277"/>
      <c r="H10" s="196" t="s">
        <v>87</v>
      </c>
      <c r="I10" s="196" t="s">
        <v>88</v>
      </c>
      <c r="J10" s="277" t="s">
        <v>191</v>
      </c>
      <c r="K10" s="277"/>
      <c r="L10" s="196" t="s">
        <v>89</v>
      </c>
      <c r="M10" s="132" t="s">
        <v>70</v>
      </c>
    </row>
    <row r="11" spans="1:13" ht="12.75">
      <c r="A11" s="252"/>
      <c r="B11" s="197" t="s">
        <v>114</v>
      </c>
      <c r="C11" s="198"/>
      <c r="D11" s="199" t="s">
        <v>91</v>
      </c>
      <c r="E11" s="135" t="s">
        <v>92</v>
      </c>
      <c r="F11" s="135" t="s">
        <v>93</v>
      </c>
      <c r="G11" s="200" t="s">
        <v>192</v>
      </c>
      <c r="H11" s="201" t="s">
        <v>94</v>
      </c>
      <c r="I11" s="201" t="s">
        <v>193</v>
      </c>
      <c r="J11" s="199" t="s">
        <v>194</v>
      </c>
      <c r="K11" s="200" t="s">
        <v>195</v>
      </c>
      <c r="L11" s="197"/>
      <c r="M11" s="136"/>
    </row>
    <row r="12" spans="1:13" ht="15">
      <c r="A12" s="190"/>
      <c r="B12" s="249" t="s">
        <v>180</v>
      </c>
      <c r="C12" s="139">
        <v>1</v>
      </c>
      <c r="D12" s="143">
        <v>6.6</v>
      </c>
      <c r="E12" s="140">
        <v>6.8</v>
      </c>
      <c r="F12" s="140">
        <v>8.2</v>
      </c>
      <c r="G12" s="205">
        <v>8.4</v>
      </c>
      <c r="H12" s="227">
        <f>SUM(D12:G12)</f>
        <v>30</v>
      </c>
      <c r="I12" s="142">
        <v>2.6</v>
      </c>
      <c r="J12" s="228">
        <v>7.2</v>
      </c>
      <c r="K12" s="205">
        <v>7.4</v>
      </c>
      <c r="L12" s="242"/>
      <c r="M12" s="230">
        <f>SUM(H12,1.5*I12,J12,K12)-L12</f>
        <v>48.5</v>
      </c>
    </row>
    <row r="13" spans="1:13" ht="15">
      <c r="A13" s="187"/>
      <c r="B13" s="211" t="s">
        <v>179</v>
      </c>
      <c r="C13" s="147">
        <v>2</v>
      </c>
      <c r="D13" s="151">
        <v>7.6</v>
      </c>
      <c r="E13" s="213">
        <v>7.3</v>
      </c>
      <c r="F13" s="213">
        <v>7.6</v>
      </c>
      <c r="G13" s="208">
        <v>7.9</v>
      </c>
      <c r="H13" s="206">
        <f>SUM(D13:G13)</f>
        <v>30.4</v>
      </c>
      <c r="I13" s="150">
        <v>2.6</v>
      </c>
      <c r="J13" s="207">
        <v>9.6</v>
      </c>
      <c r="K13" s="208">
        <v>9.3</v>
      </c>
      <c r="L13" s="243"/>
      <c r="M13" s="233">
        <f>SUM(H13,1.5*I13,J13,K13)-L13</f>
        <v>53.2</v>
      </c>
    </row>
    <row r="14" spans="1:13" ht="18">
      <c r="A14" s="253"/>
      <c r="B14" s="250" t="s">
        <v>124</v>
      </c>
      <c r="C14" s="244"/>
      <c r="D14" s="245"/>
      <c r="E14" s="245"/>
      <c r="F14" s="245"/>
      <c r="G14" s="245"/>
      <c r="H14" s="246"/>
      <c r="I14" s="245"/>
      <c r="J14" s="247"/>
      <c r="K14" s="248"/>
      <c r="L14" s="245"/>
      <c r="M14" s="238">
        <f>M12+M13</f>
        <v>101.7</v>
      </c>
    </row>
    <row r="15" spans="1:13" ht="15">
      <c r="A15" s="190"/>
      <c r="B15" s="249" t="s">
        <v>184</v>
      </c>
      <c r="C15" s="139">
        <v>1</v>
      </c>
      <c r="D15" s="143">
        <v>1.6</v>
      </c>
      <c r="E15" s="140">
        <v>1.8</v>
      </c>
      <c r="F15" s="140">
        <v>1.6</v>
      </c>
      <c r="G15" s="205">
        <v>1.7</v>
      </c>
      <c r="H15" s="227">
        <f>SUM(D15:G15)</f>
        <v>6.7</v>
      </c>
      <c r="I15" s="142">
        <v>1</v>
      </c>
      <c r="J15" s="228">
        <v>1.8</v>
      </c>
      <c r="K15" s="205">
        <v>1.7</v>
      </c>
      <c r="L15" s="242"/>
      <c r="M15" s="230">
        <f>SUM(H15,1.5*I15,J15,K15)-L15</f>
        <v>11.7</v>
      </c>
    </row>
    <row r="16" spans="1:13" ht="15">
      <c r="A16" s="187"/>
      <c r="B16" s="211" t="s">
        <v>173</v>
      </c>
      <c r="C16" s="147">
        <v>2</v>
      </c>
      <c r="D16" s="151">
        <v>1.7</v>
      </c>
      <c r="E16" s="213">
        <v>1.7</v>
      </c>
      <c r="F16" s="213">
        <v>1.5</v>
      </c>
      <c r="G16" s="208">
        <v>1.5</v>
      </c>
      <c r="H16" s="206">
        <f>SUM(D16:G16)</f>
        <v>6.4</v>
      </c>
      <c r="I16" s="150">
        <v>1</v>
      </c>
      <c r="J16" s="207">
        <v>1.7</v>
      </c>
      <c r="K16" s="208">
        <v>1.7</v>
      </c>
      <c r="L16" s="243"/>
      <c r="M16" s="233">
        <f>SUM(H16,1.5*I16,J16,K16)-L16</f>
        <v>11.299999999999999</v>
      </c>
    </row>
    <row r="17" spans="1:13" ht="18">
      <c r="A17" s="185"/>
      <c r="B17" s="250" t="s">
        <v>197</v>
      </c>
      <c r="C17" s="244"/>
      <c r="D17" s="245"/>
      <c r="E17" s="245"/>
      <c r="F17" s="245"/>
      <c r="G17" s="245"/>
      <c r="H17" s="246"/>
      <c r="I17" s="245"/>
      <c r="J17" s="247"/>
      <c r="K17" s="248"/>
      <c r="L17" s="245"/>
      <c r="M17" s="238">
        <f>M15+M16</f>
        <v>23</v>
      </c>
    </row>
    <row r="18" spans="1:13" ht="15">
      <c r="A18" s="190"/>
      <c r="B18" s="249" t="s">
        <v>181</v>
      </c>
      <c r="C18" s="139">
        <v>1</v>
      </c>
      <c r="D18" s="143">
        <v>4.9</v>
      </c>
      <c r="E18" s="140">
        <v>5.3</v>
      </c>
      <c r="F18" s="140">
        <v>4.8</v>
      </c>
      <c r="G18" s="205">
        <v>5.1</v>
      </c>
      <c r="H18" s="227">
        <f>SUM(D18:G18)</f>
        <v>20.1</v>
      </c>
      <c r="I18" s="142">
        <v>2.3</v>
      </c>
      <c r="J18" s="228">
        <v>5.3</v>
      </c>
      <c r="K18" s="205">
        <v>5.5</v>
      </c>
      <c r="L18" s="242"/>
      <c r="M18" s="230">
        <f>SUM(H18,1.5*I18,J18,K18)-L18</f>
        <v>34.35</v>
      </c>
    </row>
    <row r="19" spans="1:18" ht="15">
      <c r="A19" s="187"/>
      <c r="B19" s="211" t="s">
        <v>183</v>
      </c>
      <c r="C19" s="147">
        <v>2</v>
      </c>
      <c r="D19" s="151">
        <v>3.8</v>
      </c>
      <c r="E19" s="213">
        <v>3.8</v>
      </c>
      <c r="F19" s="213">
        <v>3.6</v>
      </c>
      <c r="G19" s="208">
        <v>3.7</v>
      </c>
      <c r="H19" s="227">
        <f>SUM(D19:G19)</f>
        <v>14.899999999999999</v>
      </c>
      <c r="I19" s="150">
        <v>1.8</v>
      </c>
      <c r="J19" s="207">
        <v>4.4</v>
      </c>
      <c r="K19" s="208">
        <v>4.7</v>
      </c>
      <c r="L19" s="243"/>
      <c r="M19" s="233">
        <f>SUM(H19,1.5*I19,J19,K19)-L19</f>
        <v>26.7</v>
      </c>
      <c r="R19" s="1" t="s">
        <v>182</v>
      </c>
    </row>
    <row r="20" spans="1:13" ht="18">
      <c r="A20" s="185"/>
      <c r="B20" s="250" t="s">
        <v>124</v>
      </c>
      <c r="C20" s="244"/>
      <c r="D20" s="245"/>
      <c r="E20" s="245"/>
      <c r="F20" s="245"/>
      <c r="G20" s="245"/>
      <c r="H20" s="246"/>
      <c r="I20" s="245"/>
      <c r="J20" s="247"/>
      <c r="K20" s="248"/>
      <c r="L20" s="245"/>
      <c r="M20" s="238">
        <f>M18+M19</f>
        <v>61.05</v>
      </c>
    </row>
    <row r="21" spans="1:14" ht="15">
      <c r="A21" s="190"/>
      <c r="B21" s="249" t="s">
        <v>223</v>
      </c>
      <c r="C21" s="139">
        <v>1</v>
      </c>
      <c r="D21" s="143">
        <v>8.9</v>
      </c>
      <c r="E21" s="140">
        <v>8.8</v>
      </c>
      <c r="F21" s="140">
        <v>7.6</v>
      </c>
      <c r="G21" s="205">
        <v>7.6</v>
      </c>
      <c r="H21" s="227">
        <f>SUM(D21:G21)</f>
        <v>32.900000000000006</v>
      </c>
      <c r="I21" s="142">
        <v>2.2</v>
      </c>
      <c r="J21" s="228">
        <v>9.3</v>
      </c>
      <c r="K21" s="205">
        <v>9.4</v>
      </c>
      <c r="L21" s="242"/>
      <c r="M21" s="230">
        <f>SUM(H21,1.5*I21,J21,K21)-L21</f>
        <v>54.9</v>
      </c>
      <c r="N21" s="254"/>
    </row>
    <row r="22" spans="1:13" ht="15">
      <c r="A22" s="187"/>
      <c r="B22" s="211" t="s">
        <v>187</v>
      </c>
      <c r="C22" s="147">
        <v>2</v>
      </c>
      <c r="D22" s="151">
        <v>8.8</v>
      </c>
      <c r="E22" s="213">
        <v>8.5</v>
      </c>
      <c r="F22" s="213">
        <v>7.8</v>
      </c>
      <c r="G22" s="208">
        <v>8.2</v>
      </c>
      <c r="H22" s="206">
        <f>SUM(D22:G22)</f>
        <v>33.3</v>
      </c>
      <c r="I22" s="150">
        <v>2.2</v>
      </c>
      <c r="J22" s="207">
        <v>9.2</v>
      </c>
      <c r="K22" s="208">
        <v>9</v>
      </c>
      <c r="L22" s="243"/>
      <c r="M22" s="233">
        <f>SUM(H22,1.5*I22,J22,K22)-L22</f>
        <v>54.8</v>
      </c>
    </row>
    <row r="23" spans="1:13" ht="18">
      <c r="A23" s="185"/>
      <c r="B23" s="250" t="s">
        <v>197</v>
      </c>
      <c r="C23" s="244"/>
      <c r="D23" s="245"/>
      <c r="E23" s="245"/>
      <c r="F23" s="245"/>
      <c r="G23" s="245"/>
      <c r="H23" s="246"/>
      <c r="I23" s="245"/>
      <c r="J23" s="247"/>
      <c r="K23" s="248"/>
      <c r="L23" s="245"/>
      <c r="M23" s="238">
        <f>M21+M22</f>
        <v>109.69999999999999</v>
      </c>
    </row>
    <row r="24" spans="1:14" ht="15">
      <c r="A24" s="190"/>
      <c r="B24" s="158"/>
      <c r="C24" s="139">
        <v>1</v>
      </c>
      <c r="D24" s="143"/>
      <c r="E24" s="140"/>
      <c r="F24" s="140"/>
      <c r="G24" s="205"/>
      <c r="H24" s="227">
        <f>SUM(D24:G24)</f>
        <v>0</v>
      </c>
      <c r="I24" s="142"/>
      <c r="J24" s="228"/>
      <c r="K24" s="205"/>
      <c r="L24" s="242"/>
      <c r="M24" s="230">
        <f>SUM(H24,1.5*I24,J24,K24)-L24</f>
        <v>0</v>
      </c>
      <c r="N24" s="254"/>
    </row>
    <row r="25" spans="1:13" ht="15">
      <c r="A25" s="187"/>
      <c r="B25" s="138"/>
      <c r="C25" s="147">
        <v>2</v>
      </c>
      <c r="D25" s="151"/>
      <c r="E25" s="213"/>
      <c r="F25" s="213"/>
      <c r="G25" s="208"/>
      <c r="H25" s="206">
        <f>SUM(D25:G25)</f>
        <v>0</v>
      </c>
      <c r="I25" s="150"/>
      <c r="J25" s="207"/>
      <c r="K25" s="208"/>
      <c r="L25" s="243"/>
      <c r="M25" s="233">
        <f>SUM(H25,1.5*I25,J25,K25)-L25</f>
        <v>0</v>
      </c>
    </row>
    <row r="26" spans="1:13" ht="18">
      <c r="A26" s="185"/>
      <c r="B26" s="41"/>
      <c r="C26" s="244"/>
      <c r="D26" s="245"/>
      <c r="E26" s="245"/>
      <c r="F26" s="245"/>
      <c r="G26" s="245"/>
      <c r="H26" s="246"/>
      <c r="I26" s="245"/>
      <c r="J26" s="247"/>
      <c r="K26" s="248"/>
      <c r="L26" s="245"/>
      <c r="M26" s="238">
        <f>M24+M25</f>
        <v>0</v>
      </c>
    </row>
    <row r="27" spans="1:14" ht="15">
      <c r="A27" s="190"/>
      <c r="B27" s="158"/>
      <c r="C27" s="139">
        <v>1</v>
      </c>
      <c r="D27" s="143"/>
      <c r="E27" s="140"/>
      <c r="F27" s="140"/>
      <c r="G27" s="205"/>
      <c r="H27" s="227">
        <f>SUM(D27:G27)</f>
        <v>0</v>
      </c>
      <c r="I27" s="142"/>
      <c r="J27" s="228"/>
      <c r="K27" s="205"/>
      <c r="L27" s="242"/>
      <c r="M27" s="230">
        <f>SUM(H27,1.5*I27,J27,K27)-L27</f>
        <v>0</v>
      </c>
      <c r="N27" s="254"/>
    </row>
    <row r="28" spans="1:13" ht="15">
      <c r="A28" s="187"/>
      <c r="B28" s="138"/>
      <c r="C28" s="147">
        <v>2</v>
      </c>
      <c r="D28" s="151"/>
      <c r="E28" s="213"/>
      <c r="F28" s="213"/>
      <c r="G28" s="208"/>
      <c r="H28" s="206">
        <f>SUM(D28:G28)</f>
        <v>0</v>
      </c>
      <c r="I28" s="150"/>
      <c r="J28" s="207"/>
      <c r="K28" s="208"/>
      <c r="L28" s="243"/>
      <c r="M28" s="233">
        <f>SUM(H28,1.5*I28,J28,K28)-L28</f>
        <v>0</v>
      </c>
    </row>
    <row r="29" spans="1:13" ht="18">
      <c r="A29" s="185"/>
      <c r="B29" s="41"/>
      <c r="C29" s="244"/>
      <c r="D29" s="245"/>
      <c r="E29" s="245"/>
      <c r="F29" s="245"/>
      <c r="G29" s="245"/>
      <c r="H29" s="246"/>
      <c r="I29" s="245"/>
      <c r="J29" s="247"/>
      <c r="K29" s="248"/>
      <c r="L29" s="245"/>
      <c r="M29" s="238">
        <f>M27+M28</f>
        <v>0</v>
      </c>
    </row>
    <row r="32" spans="1:13" ht="15">
      <c r="A32" s="255"/>
      <c r="B32" s="138"/>
      <c r="C32" s="256"/>
      <c r="D32" s="257"/>
      <c r="E32" s="257"/>
      <c r="F32" s="257"/>
      <c r="G32" s="258"/>
      <c r="H32" s="259" t="s">
        <v>219</v>
      </c>
      <c r="I32" s="259" t="s">
        <v>224</v>
      </c>
      <c r="J32" s="258"/>
      <c r="K32" s="258"/>
      <c r="L32" s="256"/>
      <c r="M32" s="258"/>
    </row>
  </sheetData>
  <sheetProtection selectLockedCells="1" selectUnlockedCells="1"/>
  <mergeCells count="3">
    <mergeCell ref="C2:E2"/>
    <mergeCell ref="D10:G10"/>
    <mergeCell ref="J10:K10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SheetLayoutView="75" zoomScalePageLayoutView="0" workbookViewId="0" topLeftCell="A1">
      <selection activeCell="K13" sqref="K13"/>
    </sheetView>
  </sheetViews>
  <sheetFormatPr defaultColWidth="11.421875" defaultRowHeight="12.75"/>
  <cols>
    <col min="1" max="1" width="6.421875" style="1" customWidth="1"/>
    <col min="2" max="2" width="30.8515625" style="1" customWidth="1"/>
    <col min="3" max="3" width="6.140625" style="1" customWidth="1"/>
    <col min="4" max="13" width="9.7109375" style="1" customWidth="1"/>
    <col min="14" max="16384" width="11.421875" style="1" customWidth="1"/>
  </cols>
  <sheetData>
    <row r="1" spans="3:13" ht="18">
      <c r="C1" s="126" t="s">
        <v>225</v>
      </c>
      <c r="M1" s="127" t="str">
        <f>Compétition!$D$21</f>
        <v>Oullins</v>
      </c>
    </row>
    <row r="2" spans="3:5" ht="15.75">
      <c r="C2" s="276">
        <f>Compétition!$D$20</f>
        <v>42841</v>
      </c>
      <c r="D2" s="276"/>
      <c r="E2" s="276"/>
    </row>
    <row r="3" ht="15.75">
      <c r="C3" s="126" t="str">
        <f>Compétition!$D$22</f>
        <v>Compétition Régionale Trampoline Equipe/Synchro</v>
      </c>
    </row>
    <row r="7" ht="26.25">
      <c r="E7" s="128" t="s">
        <v>189</v>
      </c>
    </row>
    <row r="8" ht="12.75">
      <c r="A8" s="1" t="s">
        <v>222</v>
      </c>
    </row>
    <row r="10" spans="1:13" ht="12.75">
      <c r="A10" s="251" t="s">
        <v>68</v>
      </c>
      <c r="B10" s="195" t="s">
        <v>84</v>
      </c>
      <c r="C10" s="196" t="s">
        <v>85</v>
      </c>
      <c r="D10" s="277" t="s">
        <v>86</v>
      </c>
      <c r="E10" s="277"/>
      <c r="F10" s="277"/>
      <c r="G10" s="277"/>
      <c r="H10" s="196" t="s">
        <v>87</v>
      </c>
      <c r="I10" s="196" t="s">
        <v>88</v>
      </c>
      <c r="J10" s="277" t="s">
        <v>191</v>
      </c>
      <c r="K10" s="277"/>
      <c r="L10" s="196" t="s">
        <v>89</v>
      </c>
      <c r="M10" s="132" t="s">
        <v>70</v>
      </c>
    </row>
    <row r="11" spans="1:13" ht="12.75">
      <c r="A11" s="252"/>
      <c r="B11" s="197" t="s">
        <v>114</v>
      </c>
      <c r="C11" s="198"/>
      <c r="D11" s="199" t="s">
        <v>91</v>
      </c>
      <c r="E11" s="135" t="s">
        <v>92</v>
      </c>
      <c r="F11" s="135" t="s">
        <v>93</v>
      </c>
      <c r="G11" s="200" t="s">
        <v>192</v>
      </c>
      <c r="H11" s="201" t="s">
        <v>94</v>
      </c>
      <c r="I11" s="201" t="s">
        <v>193</v>
      </c>
      <c r="J11" s="199" t="s">
        <v>194</v>
      </c>
      <c r="K11" s="200" t="s">
        <v>195</v>
      </c>
      <c r="L11" s="197"/>
      <c r="M11" s="136"/>
    </row>
    <row r="12" spans="1:13" ht="15">
      <c r="A12" s="190"/>
      <c r="B12" s="158" t="s">
        <v>169</v>
      </c>
      <c r="C12" s="139">
        <v>1</v>
      </c>
      <c r="D12" s="143">
        <v>0.7</v>
      </c>
      <c r="E12" s="140">
        <v>0.7</v>
      </c>
      <c r="F12" s="140">
        <v>0.5</v>
      </c>
      <c r="G12" s="205">
        <v>0.5</v>
      </c>
      <c r="H12" s="227">
        <f>SUM(D12:G12)</f>
        <v>2.4</v>
      </c>
      <c r="I12" s="142">
        <v>0.4</v>
      </c>
      <c r="J12" s="228">
        <v>1</v>
      </c>
      <c r="K12" s="205">
        <v>1</v>
      </c>
      <c r="L12" s="242"/>
      <c r="M12" s="230">
        <f>SUM(H12,1.5*I12,J12,K12)-L12</f>
        <v>5</v>
      </c>
    </row>
    <row r="13" spans="1:13" ht="15">
      <c r="A13" s="187"/>
      <c r="B13" s="138" t="s">
        <v>171</v>
      </c>
      <c r="C13" s="147">
        <v>2</v>
      </c>
      <c r="D13" s="151">
        <v>0</v>
      </c>
      <c r="E13" s="213">
        <v>0</v>
      </c>
      <c r="F13" s="213">
        <v>0</v>
      </c>
      <c r="G13" s="208">
        <v>0</v>
      </c>
      <c r="H13" s="206">
        <f>SUM(D13:G13)</f>
        <v>0</v>
      </c>
      <c r="I13" s="150">
        <v>0</v>
      </c>
      <c r="J13" s="207">
        <v>0</v>
      </c>
      <c r="K13" s="208">
        <v>0</v>
      </c>
      <c r="L13" s="243"/>
      <c r="M13" s="233">
        <f>SUM(H13,1.5*I13,J13,K13)-L13</f>
        <v>0</v>
      </c>
    </row>
    <row r="14" spans="1:13" ht="18">
      <c r="A14" s="253"/>
      <c r="B14" s="41" t="s">
        <v>197</v>
      </c>
      <c r="C14" s="244"/>
      <c r="D14" s="245"/>
      <c r="E14" s="245"/>
      <c r="F14" s="245"/>
      <c r="G14" s="245"/>
      <c r="H14" s="246"/>
      <c r="I14" s="245"/>
      <c r="J14" s="247"/>
      <c r="K14" s="248"/>
      <c r="L14" s="245"/>
      <c r="M14" s="238">
        <f>M12+M13</f>
        <v>5</v>
      </c>
    </row>
    <row r="15" spans="1:13" ht="15">
      <c r="A15" s="190"/>
      <c r="B15" s="158"/>
      <c r="C15" s="139">
        <v>1</v>
      </c>
      <c r="D15" s="143"/>
      <c r="E15" s="140"/>
      <c r="F15" s="140"/>
      <c r="G15" s="205"/>
      <c r="H15" s="227">
        <f>SUM(D15:G15)</f>
        <v>0</v>
      </c>
      <c r="I15" s="142"/>
      <c r="J15" s="228"/>
      <c r="K15" s="205"/>
      <c r="L15" s="242"/>
      <c r="M15" s="230">
        <f>SUM(H15,1.5*I15,J15,K15)-L15</f>
        <v>0</v>
      </c>
    </row>
    <row r="16" spans="1:13" ht="15">
      <c r="A16" s="187"/>
      <c r="B16" s="138"/>
      <c r="C16" s="147">
        <v>2</v>
      </c>
      <c r="D16" s="151"/>
      <c r="E16" s="213"/>
      <c r="F16" s="213"/>
      <c r="G16" s="208"/>
      <c r="H16" s="206">
        <f>SUM(D16:G16)</f>
        <v>0</v>
      </c>
      <c r="I16" s="150"/>
      <c r="J16" s="207"/>
      <c r="K16" s="208"/>
      <c r="L16" s="243"/>
      <c r="M16" s="233">
        <f>SUM(H16,1.5*I16,J16,K16)-L16</f>
        <v>0</v>
      </c>
    </row>
    <row r="17" spans="1:13" ht="18">
      <c r="A17" s="185"/>
      <c r="B17" s="41"/>
      <c r="C17" s="244"/>
      <c r="D17" s="245"/>
      <c r="E17" s="245"/>
      <c r="F17" s="245"/>
      <c r="G17" s="245"/>
      <c r="H17" s="246"/>
      <c r="I17" s="245"/>
      <c r="J17" s="247"/>
      <c r="K17" s="248"/>
      <c r="L17" s="245"/>
      <c r="M17" s="238">
        <f>M15+M16</f>
        <v>0</v>
      </c>
    </row>
    <row r="18" spans="1:13" ht="15">
      <c r="A18" s="190"/>
      <c r="B18" s="158"/>
      <c r="C18" s="139">
        <v>1</v>
      </c>
      <c r="D18" s="143"/>
      <c r="E18" s="140"/>
      <c r="F18" s="140"/>
      <c r="G18" s="205"/>
      <c r="H18" s="227">
        <f>SUM(D18:G18)</f>
        <v>0</v>
      </c>
      <c r="I18" s="142"/>
      <c r="J18" s="228"/>
      <c r="K18" s="205"/>
      <c r="L18" s="242"/>
      <c r="M18" s="230">
        <f>SUM(H18,1.5*I18,J18,K18)-L18</f>
        <v>0</v>
      </c>
    </row>
    <row r="19" spans="1:13" ht="15">
      <c r="A19" s="187"/>
      <c r="B19" s="138"/>
      <c r="C19" s="147">
        <v>2</v>
      </c>
      <c r="D19" s="151"/>
      <c r="E19" s="213"/>
      <c r="F19" s="213"/>
      <c r="G19" s="208"/>
      <c r="H19" s="227">
        <f>SUM(D19:G19)</f>
        <v>0</v>
      </c>
      <c r="I19" s="150"/>
      <c r="J19" s="207"/>
      <c r="K19" s="208"/>
      <c r="L19" s="243"/>
      <c r="M19" s="233">
        <f>SUM(H19,1.5*I19,J19,K19)-L19</f>
        <v>0</v>
      </c>
    </row>
    <row r="20" spans="1:13" ht="18">
      <c r="A20" s="185"/>
      <c r="B20" s="41"/>
      <c r="C20" s="244"/>
      <c r="D20" s="245"/>
      <c r="E20" s="245"/>
      <c r="F20" s="245"/>
      <c r="G20" s="245"/>
      <c r="H20" s="246"/>
      <c r="I20" s="245"/>
      <c r="J20" s="247"/>
      <c r="K20" s="248"/>
      <c r="L20" s="245"/>
      <c r="M20" s="238">
        <f>M18+M19</f>
        <v>0</v>
      </c>
    </row>
    <row r="21" spans="1:13" ht="15">
      <c r="A21" s="190"/>
      <c r="B21" s="158"/>
      <c r="C21" s="139">
        <v>1</v>
      </c>
      <c r="D21" s="143"/>
      <c r="E21" s="140"/>
      <c r="F21" s="140"/>
      <c r="G21" s="205"/>
      <c r="H21" s="227">
        <f>SUM(D21:G21)</f>
        <v>0</v>
      </c>
      <c r="I21" s="142"/>
      <c r="J21" s="228"/>
      <c r="K21" s="205"/>
      <c r="L21" s="242"/>
      <c r="M21" s="230">
        <f>SUM(H21,1.5*I21,J21,K21)-L21</f>
        <v>0</v>
      </c>
    </row>
    <row r="22" spans="1:13" ht="15">
      <c r="A22" s="187"/>
      <c r="B22" s="138"/>
      <c r="C22" s="147">
        <v>2</v>
      </c>
      <c r="D22" s="151"/>
      <c r="E22" s="213"/>
      <c r="F22" s="213"/>
      <c r="G22" s="208"/>
      <c r="H22" s="206">
        <f>SUM(D22:G22)</f>
        <v>0</v>
      </c>
      <c r="I22" s="150"/>
      <c r="J22" s="207"/>
      <c r="K22" s="208"/>
      <c r="L22" s="243"/>
      <c r="M22" s="233">
        <f>SUM(H22,1.5*I22,J22,K22)-L22</f>
        <v>0</v>
      </c>
    </row>
    <row r="23" spans="1:13" ht="18">
      <c r="A23" s="185"/>
      <c r="B23" s="41"/>
      <c r="C23" s="244"/>
      <c r="D23" s="245"/>
      <c r="E23" s="245"/>
      <c r="F23" s="245"/>
      <c r="G23" s="245"/>
      <c r="H23" s="246"/>
      <c r="I23" s="245"/>
      <c r="J23" s="247"/>
      <c r="K23" s="248"/>
      <c r="L23" s="245"/>
      <c r="M23" s="238">
        <f>M21+M22</f>
        <v>0</v>
      </c>
    </row>
    <row r="24" spans="1:14" ht="15">
      <c r="A24" s="190"/>
      <c r="B24" s="158"/>
      <c r="C24" s="139">
        <v>1</v>
      </c>
      <c r="D24" s="143"/>
      <c r="E24" s="140"/>
      <c r="F24" s="140"/>
      <c r="G24" s="205"/>
      <c r="H24" s="227">
        <f>SUM(D24:G24)</f>
        <v>0</v>
      </c>
      <c r="I24" s="142"/>
      <c r="J24" s="228"/>
      <c r="K24" s="205"/>
      <c r="L24" s="242"/>
      <c r="M24" s="230">
        <f>SUM(H24,1.5*I24,J24,K24)-L24</f>
        <v>0</v>
      </c>
      <c r="N24" s="254"/>
    </row>
    <row r="25" spans="1:13" ht="15">
      <c r="A25" s="187"/>
      <c r="B25" s="138"/>
      <c r="C25" s="147">
        <v>2</v>
      </c>
      <c r="D25" s="151"/>
      <c r="E25" s="213"/>
      <c r="F25" s="213"/>
      <c r="G25" s="208"/>
      <c r="H25" s="206">
        <f>SUM(D25:G25)</f>
        <v>0</v>
      </c>
      <c r="I25" s="150"/>
      <c r="J25" s="207"/>
      <c r="K25" s="208"/>
      <c r="L25" s="243"/>
      <c r="M25" s="233">
        <f>SUM(H25,1.5*I25,J25,K25)-L25</f>
        <v>0</v>
      </c>
    </row>
    <row r="26" spans="1:13" ht="18">
      <c r="A26" s="185"/>
      <c r="B26" s="41"/>
      <c r="C26" s="244"/>
      <c r="D26" s="245"/>
      <c r="E26" s="245"/>
      <c r="F26" s="245"/>
      <c r="G26" s="245"/>
      <c r="H26" s="246"/>
      <c r="I26" s="245"/>
      <c r="J26" s="247"/>
      <c r="K26" s="248"/>
      <c r="L26" s="245"/>
      <c r="M26" s="238">
        <f>M24+M25</f>
        <v>0</v>
      </c>
    </row>
    <row r="27" spans="1:14" ht="15">
      <c r="A27" s="190"/>
      <c r="B27" s="158"/>
      <c r="C27" s="139">
        <v>1</v>
      </c>
      <c r="D27" s="143"/>
      <c r="E27" s="140"/>
      <c r="F27" s="140"/>
      <c r="G27" s="205"/>
      <c r="H27" s="227">
        <f>SUM(D27:G27)</f>
        <v>0</v>
      </c>
      <c r="I27" s="142"/>
      <c r="J27" s="228"/>
      <c r="K27" s="205"/>
      <c r="L27" s="242"/>
      <c r="M27" s="230">
        <f>SUM(H27,1.5*I27,J27,K27)-L27</f>
        <v>0</v>
      </c>
      <c r="N27" s="254"/>
    </row>
    <row r="28" spans="1:13" ht="15">
      <c r="A28" s="187"/>
      <c r="B28" s="138"/>
      <c r="C28" s="147">
        <v>2</v>
      </c>
      <c r="D28" s="151"/>
      <c r="E28" s="213"/>
      <c r="F28" s="213"/>
      <c r="G28" s="208"/>
      <c r="H28" s="206">
        <f>SUM(D28:G28)</f>
        <v>0</v>
      </c>
      <c r="I28" s="150"/>
      <c r="J28" s="207"/>
      <c r="K28" s="208"/>
      <c r="L28" s="243"/>
      <c r="M28" s="233">
        <f>SUM(H28,1.5*I28,J28,K28)-L28</f>
        <v>0</v>
      </c>
    </row>
    <row r="29" spans="1:13" ht="18">
      <c r="A29" s="185"/>
      <c r="B29" s="41"/>
      <c r="C29" s="244"/>
      <c r="D29" s="245"/>
      <c r="E29" s="245"/>
      <c r="F29" s="245"/>
      <c r="G29" s="245"/>
      <c r="H29" s="246"/>
      <c r="I29" s="245"/>
      <c r="J29" s="247"/>
      <c r="K29" s="248"/>
      <c r="L29" s="245"/>
      <c r="M29" s="238">
        <f>M27+M28</f>
        <v>0</v>
      </c>
    </row>
    <row r="30" spans="1:14" ht="15">
      <c r="A30" s="190"/>
      <c r="B30" s="158"/>
      <c r="C30" s="139">
        <v>1</v>
      </c>
      <c r="D30" s="143"/>
      <c r="E30" s="140"/>
      <c r="F30" s="140"/>
      <c r="G30" s="205"/>
      <c r="H30" s="227">
        <f>SUM(D30:G30)</f>
        <v>0</v>
      </c>
      <c r="I30" s="142"/>
      <c r="J30" s="228"/>
      <c r="K30" s="205"/>
      <c r="L30" s="242"/>
      <c r="M30" s="230">
        <f>SUM(H30,1.5*I30,J30,K30)-L30</f>
        <v>0</v>
      </c>
      <c r="N30" s="254"/>
    </row>
    <row r="31" spans="1:13" ht="15">
      <c r="A31" s="187"/>
      <c r="B31" s="138"/>
      <c r="C31" s="147">
        <v>2</v>
      </c>
      <c r="D31" s="151"/>
      <c r="E31" s="213"/>
      <c r="F31" s="213"/>
      <c r="G31" s="208"/>
      <c r="H31" s="206">
        <f>SUM(D31:G31)</f>
        <v>0</v>
      </c>
      <c r="I31" s="150"/>
      <c r="J31" s="207"/>
      <c r="K31" s="208"/>
      <c r="L31" s="243"/>
      <c r="M31" s="233">
        <f>SUM(H31,1.5*I31,J31,K31)-L31</f>
        <v>0</v>
      </c>
    </row>
    <row r="32" spans="1:13" ht="18">
      <c r="A32" s="185"/>
      <c r="B32" s="41"/>
      <c r="C32" s="244"/>
      <c r="D32" s="245"/>
      <c r="E32" s="245"/>
      <c r="F32" s="245"/>
      <c r="G32" s="245"/>
      <c r="H32" s="246"/>
      <c r="I32" s="245"/>
      <c r="J32" s="247"/>
      <c r="K32" s="248"/>
      <c r="L32" s="245"/>
      <c r="M32" s="238">
        <f>M30+M31</f>
        <v>0</v>
      </c>
    </row>
    <row r="35" spans="1:13" ht="15">
      <c r="A35" s="255"/>
      <c r="B35" s="138"/>
      <c r="C35" s="256"/>
      <c r="D35" s="257"/>
      <c r="E35" s="257"/>
      <c r="F35" s="257"/>
      <c r="G35" s="258"/>
      <c r="H35" s="259" t="s">
        <v>219</v>
      </c>
      <c r="I35" s="259" t="s">
        <v>224</v>
      </c>
      <c r="J35" s="258"/>
      <c r="K35" s="258"/>
      <c r="L35" s="256"/>
      <c r="M35" s="258"/>
    </row>
  </sheetData>
  <sheetProtection selectLockedCells="1" selectUnlockedCells="1"/>
  <mergeCells count="3">
    <mergeCell ref="C2:E2"/>
    <mergeCell ref="D10:G10"/>
    <mergeCell ref="J10:K10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="75" zoomScaleNormal="75" zoomScaleSheetLayoutView="75" zoomScalePageLayoutView="0" workbookViewId="0" topLeftCell="A55">
      <selection activeCell="A68" sqref="A68"/>
    </sheetView>
  </sheetViews>
  <sheetFormatPr defaultColWidth="11.421875" defaultRowHeight="12.75"/>
  <cols>
    <col min="1" max="1" width="3.7109375" style="5" customWidth="1"/>
    <col min="2" max="8" width="11.421875" style="5" customWidth="1"/>
    <col min="9" max="9" width="6.8515625" style="5" customWidth="1"/>
    <col min="10" max="16384" width="11.421875" style="5" customWidth="1"/>
  </cols>
  <sheetData>
    <row r="1" ht="26.25">
      <c r="A1" s="6" t="s">
        <v>8</v>
      </c>
    </row>
    <row r="3" ht="23.25">
      <c r="A3" s="7" t="s">
        <v>9</v>
      </c>
    </row>
    <row r="5" spans="1:2" ht="15">
      <c r="A5" s="5" t="s">
        <v>10</v>
      </c>
      <c r="B5" s="5" t="s">
        <v>11</v>
      </c>
    </row>
    <row r="6" ht="15">
      <c r="B6" s="5" t="s">
        <v>12</v>
      </c>
    </row>
    <row r="8" spans="1:2" ht="15">
      <c r="A8" s="5" t="s">
        <v>13</v>
      </c>
      <c r="B8" s="5" t="s">
        <v>14</v>
      </c>
    </row>
    <row r="9" ht="15">
      <c r="B9" s="5" t="s">
        <v>15</v>
      </c>
    </row>
    <row r="11" spans="1:2" ht="15">
      <c r="A11" s="5" t="s">
        <v>16</v>
      </c>
      <c r="B11" s="5" t="s">
        <v>17</v>
      </c>
    </row>
    <row r="12" ht="15">
      <c r="B12" s="5" t="s">
        <v>18</v>
      </c>
    </row>
    <row r="14" spans="1:2" ht="15">
      <c r="A14" s="5" t="s">
        <v>19</v>
      </c>
      <c r="B14" s="5" t="s">
        <v>20</v>
      </c>
    </row>
    <row r="15" ht="15">
      <c r="B15" s="5" t="s">
        <v>21</v>
      </c>
    </row>
    <row r="17" ht="23.25">
      <c r="A17" s="7" t="s">
        <v>22</v>
      </c>
    </row>
    <row r="18" ht="23.25">
      <c r="A18" s="7" t="s">
        <v>23</v>
      </c>
    </row>
    <row r="20" spans="1:6" ht="15">
      <c r="A20" s="5" t="s">
        <v>24</v>
      </c>
      <c r="E20" s="8"/>
      <c r="F20" s="9"/>
    </row>
    <row r="22" ht="15">
      <c r="A22" s="5" t="s">
        <v>25</v>
      </c>
    </row>
    <row r="24" spans="1:8" ht="15">
      <c r="A24" s="5" t="s">
        <v>10</v>
      </c>
      <c r="B24" s="5" t="s">
        <v>26</v>
      </c>
      <c r="G24" s="8"/>
      <c r="H24" s="8"/>
    </row>
    <row r="25" ht="15">
      <c r="B25" s="5" t="s">
        <v>27</v>
      </c>
    </row>
    <row r="27" spans="1:2" ht="15">
      <c r="A27" s="5" t="s">
        <v>13</v>
      </c>
      <c r="B27" s="5" t="s">
        <v>28</v>
      </c>
    </row>
    <row r="29" spans="1:2" ht="15">
      <c r="A29" s="5" t="s">
        <v>16</v>
      </c>
      <c r="B29" s="5" t="s">
        <v>29</v>
      </c>
    </row>
    <row r="30" ht="15">
      <c r="B30" s="5" t="s">
        <v>30</v>
      </c>
    </row>
    <row r="31" ht="15">
      <c r="B31" s="5" t="s">
        <v>31</v>
      </c>
    </row>
    <row r="33" spans="1:2" ht="15">
      <c r="A33" s="5" t="s">
        <v>32</v>
      </c>
      <c r="B33" s="5" t="s">
        <v>33</v>
      </c>
    </row>
    <row r="35" spans="1:2" ht="15">
      <c r="A35" s="5" t="s">
        <v>34</v>
      </c>
      <c r="B35" s="5" t="s">
        <v>35</v>
      </c>
    </row>
    <row r="36" ht="15">
      <c r="B36" s="5" t="s">
        <v>36</v>
      </c>
    </row>
    <row r="38" spans="1:2" ht="15">
      <c r="A38" s="5" t="s">
        <v>37</v>
      </c>
      <c r="B38" s="5" t="s">
        <v>38</v>
      </c>
    </row>
    <row r="39" ht="15">
      <c r="B39" s="5" t="s">
        <v>39</v>
      </c>
    </row>
    <row r="41" spans="1:2" ht="15">
      <c r="A41" s="5" t="s">
        <v>40</v>
      </c>
      <c r="B41" s="5" t="s">
        <v>41</v>
      </c>
    </row>
    <row r="42" ht="15">
      <c r="B42" s="5" t="s">
        <v>42</v>
      </c>
    </row>
    <row r="43" ht="15">
      <c r="B43" s="5" t="s">
        <v>43</v>
      </c>
    </row>
    <row r="45" spans="1:2" ht="15">
      <c r="A45" s="5" t="s">
        <v>44</v>
      </c>
      <c r="B45" s="5" t="s">
        <v>45</v>
      </c>
    </row>
    <row r="46" ht="15">
      <c r="B46" s="5" t="s">
        <v>46</v>
      </c>
    </row>
    <row r="48" ht="15">
      <c r="A48" s="5" t="s">
        <v>47</v>
      </c>
    </row>
    <row r="50" ht="23.25">
      <c r="A50" s="7" t="s">
        <v>48</v>
      </c>
    </row>
    <row r="51" ht="23.25">
      <c r="A51" s="7" t="s">
        <v>49</v>
      </c>
    </row>
    <row r="53" spans="1:2" ht="15">
      <c r="A53" s="5" t="s">
        <v>10</v>
      </c>
      <c r="B53" s="5" t="s">
        <v>50</v>
      </c>
    </row>
    <row r="55" spans="1:2" ht="15">
      <c r="A55" s="5" t="s">
        <v>13</v>
      </c>
      <c r="B55" s="5" t="s">
        <v>51</v>
      </c>
    </row>
    <row r="56" ht="15">
      <c r="B56" s="5" t="s">
        <v>52</v>
      </c>
    </row>
    <row r="58" spans="1:2" ht="15">
      <c r="A58" s="5" t="s">
        <v>16</v>
      </c>
      <c r="B58" s="5" t="s">
        <v>53</v>
      </c>
    </row>
    <row r="59" ht="15">
      <c r="B59" s="5" t="s">
        <v>54</v>
      </c>
    </row>
    <row r="62" ht="15">
      <c r="A62" s="5" t="s">
        <v>55</v>
      </c>
    </row>
    <row r="63" ht="15">
      <c r="A63" s="5" t="s">
        <v>56</v>
      </c>
    </row>
    <row r="64" ht="15">
      <c r="A64" s="5" t="s">
        <v>57</v>
      </c>
    </row>
    <row r="66" ht="23.25">
      <c r="A66" s="7" t="s">
        <v>58</v>
      </c>
    </row>
    <row r="67" ht="23.25">
      <c r="A67" s="7" t="s">
        <v>59</v>
      </c>
    </row>
    <row r="69" spans="1:2" ht="15">
      <c r="A69" s="5" t="s">
        <v>10</v>
      </c>
      <c r="B69" s="5" t="s">
        <v>60</v>
      </c>
    </row>
    <row r="71" spans="1:2" ht="15">
      <c r="A71" s="5" t="s">
        <v>13</v>
      </c>
      <c r="B71" s="5" t="s">
        <v>51</v>
      </c>
    </row>
    <row r="72" ht="15">
      <c r="B72" s="5" t="s">
        <v>61</v>
      </c>
    </row>
    <row r="74" spans="1:2" ht="15">
      <c r="A74" s="5" t="s">
        <v>16</v>
      </c>
      <c r="B74" s="5" t="s">
        <v>62</v>
      </c>
    </row>
    <row r="75" ht="15">
      <c r="B75" s="5" t="s">
        <v>54</v>
      </c>
    </row>
    <row r="77" ht="15">
      <c r="A77" s="5" t="s">
        <v>63</v>
      </c>
    </row>
    <row r="78" ht="15">
      <c r="A78" s="5" t="s">
        <v>64</v>
      </c>
    </row>
    <row r="79" ht="15">
      <c r="A79" s="5" t="s">
        <v>65</v>
      </c>
    </row>
  </sheetData>
  <sheetProtection selectLockedCells="1" selectUnlockedCells="1"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zoomScaleNormal="75" zoomScaleSheetLayoutView="75" zoomScalePageLayoutView="0" workbookViewId="0" topLeftCell="A1">
      <selection activeCell="I7" sqref="I7"/>
    </sheetView>
  </sheetViews>
  <sheetFormatPr defaultColWidth="11.421875" defaultRowHeight="12.75"/>
  <cols>
    <col min="1" max="1" width="6.421875" style="10" customWidth="1"/>
    <col min="2" max="2" width="41.7109375" style="10" customWidth="1"/>
    <col min="3" max="3" width="6.140625" style="10" customWidth="1"/>
    <col min="4" max="4" width="7.421875" style="10" customWidth="1"/>
    <col min="5" max="5" width="10.7109375" style="10" customWidth="1"/>
    <col min="6" max="6" width="7.421875" style="10" customWidth="1"/>
    <col min="7" max="7" width="9.28125" style="10" customWidth="1"/>
    <col min="8" max="16384" width="11.421875" style="10" customWidth="1"/>
  </cols>
  <sheetData>
    <row r="1" spans="3:7" ht="15.75">
      <c r="C1" s="260" t="s">
        <v>66</v>
      </c>
      <c r="D1" s="260"/>
      <c r="E1" s="260"/>
      <c r="F1" s="260"/>
      <c r="G1" s="260"/>
    </row>
    <row r="2" spans="3:5" ht="15.75">
      <c r="C2" s="261">
        <f>Compétition!$D$20</f>
        <v>42841</v>
      </c>
      <c r="D2" s="261"/>
      <c r="E2" s="261"/>
    </row>
    <row r="3" spans="3:5" ht="15.75">
      <c r="C3" s="12" t="str">
        <f>Compétition!$D$21</f>
        <v>Oullins</v>
      </c>
      <c r="D3" s="11"/>
      <c r="E3" s="11"/>
    </row>
    <row r="4" spans="3:7" ht="30.75" customHeight="1">
      <c r="C4" s="262" t="str">
        <f>Compétition!$D$22</f>
        <v>Compétition Régionale Trampoline Equipe/Synchro</v>
      </c>
      <c r="D4" s="262"/>
      <c r="E4" s="262"/>
      <c r="F4" s="262"/>
      <c r="G4" s="262"/>
    </row>
    <row r="8" spans="1:13" ht="26.25">
      <c r="A8" s="263" t="s">
        <v>67</v>
      </c>
      <c r="B8" s="263"/>
      <c r="C8" s="263"/>
      <c r="D8" s="263"/>
      <c r="E8" s="263"/>
      <c r="F8" s="263"/>
      <c r="G8" s="263"/>
      <c r="I8" s="13"/>
      <c r="J8" s="14"/>
      <c r="K8" s="13"/>
      <c r="L8" s="15"/>
      <c r="M8" s="16"/>
    </row>
    <row r="9" spans="1:13" ht="26.25">
      <c r="A9" s="263" t="str">
        <f>C1</f>
        <v>Equipe Non nationale</v>
      </c>
      <c r="B9" s="263"/>
      <c r="C9" s="263"/>
      <c r="D9" s="263"/>
      <c r="E9" s="263"/>
      <c r="F9" s="263"/>
      <c r="G9" s="263"/>
      <c r="I9" s="13"/>
      <c r="J9" s="14"/>
      <c r="K9" s="13"/>
      <c r="L9" s="15"/>
      <c r="M9" s="16"/>
    </row>
    <row r="10" spans="9:13" ht="18">
      <c r="I10" s="13"/>
      <c r="J10" s="14"/>
      <c r="K10" s="13"/>
      <c r="L10" s="15"/>
      <c r="M10" s="16"/>
    </row>
    <row r="11" spans="9:13" ht="18">
      <c r="I11" s="13"/>
      <c r="J11" s="14"/>
      <c r="K11" s="13"/>
      <c r="L11" s="15"/>
      <c r="M11" s="16"/>
    </row>
    <row r="12" spans="1:13" ht="18">
      <c r="A12" s="17" t="s">
        <v>68</v>
      </c>
      <c r="B12" s="18" t="s">
        <v>69</v>
      </c>
      <c r="C12" s="264" t="s">
        <v>70</v>
      </c>
      <c r="D12" s="264"/>
      <c r="E12" s="264"/>
      <c r="F12" s="264"/>
      <c r="G12" s="264"/>
      <c r="I12" s="13"/>
      <c r="J12" s="14"/>
      <c r="K12" s="13"/>
      <c r="L12" s="15"/>
      <c r="M12" s="16"/>
    </row>
    <row r="13" spans="1:13" ht="18">
      <c r="A13" s="19"/>
      <c r="B13" s="20" t="s">
        <v>71</v>
      </c>
      <c r="C13" s="264"/>
      <c r="D13" s="264"/>
      <c r="E13" s="264"/>
      <c r="F13" s="264"/>
      <c r="G13" s="264"/>
      <c r="I13" s="13"/>
      <c r="J13" s="14"/>
      <c r="K13" s="13"/>
      <c r="L13" s="15"/>
      <c r="M13" s="16"/>
    </row>
    <row r="14" spans="1:13" ht="18">
      <c r="A14" s="21">
        <f>RANK(E14,$E$14:$E$18,0)</f>
        <v>1</v>
      </c>
      <c r="B14" s="22" t="str">
        <f>'Equipe Régionale'!$B$22</f>
        <v>PLO1 - OULLINS</v>
      </c>
      <c r="C14" s="23"/>
      <c r="D14" s="24"/>
      <c r="E14" s="25">
        <f>'Equipe Régionale'!$J$29</f>
        <v>198.79999999999998</v>
      </c>
      <c r="F14" s="26"/>
      <c r="G14" s="27"/>
      <c r="I14" s="13"/>
      <c r="J14" s="14"/>
      <c r="K14" s="13"/>
      <c r="L14" s="15"/>
      <c r="M14" s="16"/>
    </row>
    <row r="15" spans="1:13" ht="18">
      <c r="A15" s="21">
        <f>RANK(E15,$E$14:$E$18,0)</f>
        <v>2</v>
      </c>
      <c r="B15" s="28" t="str">
        <f>'Equipe Régionale'!$B$13</f>
        <v>SGA1 – ALLEX</v>
      </c>
      <c r="C15" s="23"/>
      <c r="D15" s="29"/>
      <c r="E15" s="25">
        <f>'Equipe Régionale'!$J$20</f>
        <v>164.5</v>
      </c>
      <c r="F15" s="29"/>
      <c r="G15" s="30"/>
      <c r="I15" s="13"/>
      <c r="J15" s="14"/>
      <c r="K15" s="13"/>
      <c r="L15" s="15"/>
      <c r="M15" s="16"/>
    </row>
    <row r="16" spans="1:13" ht="18">
      <c r="A16" s="21">
        <f>RANK(E16,$E$14:$E$18,0)</f>
        <v>3</v>
      </c>
      <c r="B16" s="28" t="str">
        <f>'Equipe Régionale'!$B$31</f>
        <v>ALB - BRON</v>
      </c>
      <c r="C16" s="23"/>
      <c r="D16" s="29"/>
      <c r="E16" s="25">
        <f>'Equipe Régionale'!$J$38</f>
        <v>145.6</v>
      </c>
      <c r="F16" s="29"/>
      <c r="G16" s="30"/>
      <c r="I16" s="13"/>
      <c r="J16" s="14"/>
      <c r="K16" s="13"/>
      <c r="L16" s="15"/>
      <c r="M16" s="16"/>
    </row>
    <row r="17" spans="1:13" ht="18">
      <c r="A17" s="21">
        <f>RANK(E17,$E$14:$E$18,0)</f>
        <v>4</v>
      </c>
      <c r="B17" s="28" t="str">
        <f>'Equipe Régionale'!$B$40</f>
        <v>PLO2 - OULLINS</v>
      </c>
      <c r="C17" s="23"/>
      <c r="D17" s="29"/>
      <c r="E17" s="25">
        <f>'Equipe Régionale'!$J$47</f>
        <v>127.8</v>
      </c>
      <c r="F17" s="29"/>
      <c r="G17" s="30"/>
      <c r="I17" s="13"/>
      <c r="J17" s="14"/>
      <c r="K17" s="13"/>
      <c r="L17" s="15"/>
      <c r="M17" s="16"/>
    </row>
    <row r="18" spans="1:13" ht="18">
      <c r="A18" s="21">
        <f>RANK(E18,$E$14:$E$18,0)</f>
        <v>5</v>
      </c>
      <c r="B18" s="28">
        <f>'Equipe Régionale'!$B$51</f>
        <v>0</v>
      </c>
      <c r="C18" s="23"/>
      <c r="D18" s="29"/>
      <c r="E18" s="25">
        <f>'Equipe Régionale'!$J$58</f>
        <v>0</v>
      </c>
      <c r="F18" s="29"/>
      <c r="G18" s="30"/>
      <c r="I18" s="13"/>
      <c r="J18" s="14"/>
      <c r="K18" s="13"/>
      <c r="L18" s="15"/>
      <c r="M18" s="16"/>
    </row>
  </sheetData>
  <sheetProtection selectLockedCells="1" selectUnlockedCells="1"/>
  <mergeCells count="6">
    <mergeCell ref="C1:G1"/>
    <mergeCell ref="C2:E2"/>
    <mergeCell ref="C4:G4"/>
    <mergeCell ref="A8:G8"/>
    <mergeCell ref="A9:G9"/>
    <mergeCell ref="C12:G13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SheetLayoutView="75" zoomScalePageLayoutView="0" workbookViewId="0" topLeftCell="A1">
      <selection activeCell="B20" sqref="B20"/>
    </sheetView>
  </sheetViews>
  <sheetFormatPr defaultColWidth="11.421875" defaultRowHeight="12.75"/>
  <cols>
    <col min="1" max="1" width="6.421875" style="1" customWidth="1"/>
    <col min="2" max="2" width="41.8515625" style="1" customWidth="1"/>
    <col min="3" max="3" width="6.140625" style="1" customWidth="1"/>
    <col min="4" max="4" width="7.421875" style="1" customWidth="1"/>
    <col min="5" max="5" width="11.421875" style="31" customWidth="1"/>
    <col min="6" max="6" width="7.421875" style="1" customWidth="1"/>
    <col min="7" max="7" width="7.00390625" style="1" customWidth="1"/>
    <col min="8" max="8" width="7.00390625" style="32" customWidth="1"/>
    <col min="9" max="16384" width="11.421875" style="1" customWidth="1"/>
  </cols>
  <sheetData>
    <row r="1" spans="3:7" ht="15.75">
      <c r="C1" s="265" t="s">
        <v>72</v>
      </c>
      <c r="D1" s="265"/>
      <c r="E1" s="265"/>
      <c r="F1" s="265"/>
      <c r="G1" s="265"/>
    </row>
    <row r="2" spans="3:7" ht="15.75">
      <c r="C2" s="266">
        <f>Compétition!$D$20</f>
        <v>42841</v>
      </c>
      <c r="D2" s="266"/>
      <c r="E2" s="266"/>
      <c r="F2" s="266"/>
      <c r="G2" s="266"/>
    </row>
    <row r="3" spans="3:7" ht="15.75">
      <c r="C3" s="34" t="str">
        <f>Compétition!$D$21</f>
        <v>Oullins</v>
      </c>
      <c r="D3" s="33"/>
      <c r="E3" s="35"/>
      <c r="F3" s="33"/>
      <c r="G3" s="33"/>
    </row>
    <row r="4" spans="3:7" ht="34.5" customHeight="1">
      <c r="C4" s="267" t="str">
        <f>Compétition!$D$22</f>
        <v>Compétition Régionale Trampoline Equipe/Synchro</v>
      </c>
      <c r="D4" s="267"/>
      <c r="E4" s="267"/>
      <c r="F4" s="267"/>
      <c r="G4" s="267"/>
    </row>
    <row r="8" spans="1:7" ht="24" customHeight="1">
      <c r="A8" s="268" t="s">
        <v>67</v>
      </c>
      <c r="B8" s="268"/>
      <c r="C8" s="268"/>
      <c r="D8" s="268"/>
      <c r="E8" s="268"/>
      <c r="F8" s="268"/>
      <c r="G8" s="268"/>
    </row>
    <row r="9" spans="1:7" ht="26.25" customHeight="1">
      <c r="A9" s="268" t="str">
        <f>C1</f>
        <v>Equipe Nationale N1 à N3</v>
      </c>
      <c r="B9" s="268"/>
      <c r="C9" s="268"/>
      <c r="D9" s="268"/>
      <c r="E9" s="268"/>
      <c r="F9" s="268"/>
      <c r="G9" s="268"/>
    </row>
    <row r="11" spans="1:7" ht="12.75">
      <c r="A11" s="36"/>
      <c r="B11" s="36"/>
      <c r="C11" s="36"/>
      <c r="D11" s="36"/>
      <c r="E11" s="37"/>
      <c r="F11" s="36"/>
      <c r="G11" s="36"/>
    </row>
    <row r="12" spans="1:7" ht="12.75">
      <c r="A12" s="38" t="s">
        <v>68</v>
      </c>
      <c r="B12" s="39" t="s">
        <v>73</v>
      </c>
      <c r="C12" s="269" t="s">
        <v>70</v>
      </c>
      <c r="D12" s="269"/>
      <c r="E12" s="269"/>
      <c r="F12" s="269"/>
      <c r="G12" s="269"/>
    </row>
    <row r="13" spans="1:7" ht="12.75">
      <c r="A13" s="40"/>
      <c r="B13" s="41" t="s">
        <v>74</v>
      </c>
      <c r="C13" s="269"/>
      <c r="D13" s="269"/>
      <c r="E13" s="269"/>
      <c r="F13" s="269"/>
      <c r="G13" s="269"/>
    </row>
    <row r="14" spans="1:8" ht="18">
      <c r="A14" s="42">
        <f aca="true" t="shared" si="0" ref="A14:A25">RANK(E14,$E$14:$E$25,0)</f>
        <v>1</v>
      </c>
      <c r="B14" s="43" t="str">
        <f>'Equipe Nat N1 à N3'!$B$60</f>
        <v>PLO1 - OULLINS</v>
      </c>
      <c r="C14" s="44"/>
      <c r="D14" s="45"/>
      <c r="E14" s="46">
        <f>'Equipe Nat N1 à N3'!$J$67</f>
        <v>204.50000000000003</v>
      </c>
      <c r="F14" s="45"/>
      <c r="G14" s="47"/>
      <c r="H14" s="48"/>
    </row>
    <row r="15" spans="1:9" ht="18">
      <c r="A15" s="42">
        <f t="shared" si="0"/>
        <v>2</v>
      </c>
      <c r="B15" s="43" t="str">
        <f>'Equipe Nat N1 à N3'!$B$31</f>
        <v>ALB1 – BRON</v>
      </c>
      <c r="C15" s="44"/>
      <c r="D15" s="45"/>
      <c r="E15" s="46">
        <f>'Equipe Nat N1 à N3'!$J$38</f>
        <v>201.7</v>
      </c>
      <c r="F15" s="45"/>
      <c r="G15" s="49"/>
      <c r="H15" s="48"/>
      <c r="I15" s="50"/>
    </row>
    <row r="16" spans="1:9" ht="18">
      <c r="A16" s="42">
        <f t="shared" si="0"/>
        <v>3</v>
      </c>
      <c r="B16" s="43" t="str">
        <f>'Equipe Nat N1 à N3'!$B$69</f>
        <v>PLO2- OULLINS</v>
      </c>
      <c r="C16" s="51"/>
      <c r="D16" s="45"/>
      <c r="E16" s="52">
        <f>'Equipe Nat N1 à N3'!$J$76</f>
        <v>197.79999999999998</v>
      </c>
      <c r="F16" s="45"/>
      <c r="G16" s="47"/>
      <c r="H16" s="48"/>
      <c r="I16" s="50"/>
    </row>
    <row r="17" spans="1:9" ht="18">
      <c r="A17" s="42">
        <f t="shared" si="0"/>
        <v>4</v>
      </c>
      <c r="B17" s="53" t="str">
        <f>'Equipe Nat N1 à N3'!$B$13</f>
        <v>SGA1 - ALLEX</v>
      </c>
      <c r="C17" s="44"/>
      <c r="D17" s="54"/>
      <c r="E17" s="46">
        <f>'Equipe Nat N1 à N3'!$J$20</f>
        <v>192.6</v>
      </c>
      <c r="F17" s="54"/>
      <c r="G17" s="49"/>
      <c r="H17" s="48"/>
      <c r="I17" s="50"/>
    </row>
    <row r="18" spans="1:9" ht="18">
      <c r="A18" s="42">
        <f t="shared" si="0"/>
        <v>5</v>
      </c>
      <c r="B18" s="43" t="str">
        <f>'Equipe Nat N1 à N3'!$B$40</f>
        <v>ASST1 - LUZINAY</v>
      </c>
      <c r="C18" s="44"/>
      <c r="D18" s="45"/>
      <c r="E18" s="46">
        <f>'Equipe Nat N1 à N3'!$J$47</f>
        <v>189.3</v>
      </c>
      <c r="F18" s="45"/>
      <c r="G18" s="55"/>
      <c r="H18" s="48"/>
      <c r="I18" s="50"/>
    </row>
    <row r="19" spans="1:9" ht="18">
      <c r="A19" s="42">
        <f t="shared" si="0"/>
        <v>6</v>
      </c>
      <c r="B19" s="43" t="str">
        <f>'Equipe Nat N1 à N3'!$B$22</f>
        <v>ALGM - LYON 7</v>
      </c>
      <c r="C19" s="44"/>
      <c r="D19" s="45"/>
      <c r="E19" s="46">
        <f>'Equipe Nat N1 à N3'!$J$29</f>
        <v>183.65</v>
      </c>
      <c r="F19" s="45"/>
      <c r="G19" s="55"/>
      <c r="I19" s="50"/>
    </row>
    <row r="20" spans="1:9" ht="18">
      <c r="A20" s="42">
        <f t="shared" si="0"/>
        <v>7</v>
      </c>
      <c r="B20" s="43" t="str">
        <f>'Equipe Nat N1 à N3'!$B$51</f>
        <v>SGA2 - ALLEX</v>
      </c>
      <c r="C20" s="51"/>
      <c r="D20" s="45"/>
      <c r="E20" s="46">
        <f>'Equipe Nat N1 à N3'!$J$58</f>
        <v>183.25</v>
      </c>
      <c r="F20" s="45"/>
      <c r="G20" s="55"/>
      <c r="I20" s="50"/>
    </row>
    <row r="21" spans="1:9" ht="18">
      <c r="A21" s="42">
        <f t="shared" si="0"/>
        <v>8</v>
      </c>
      <c r="B21" s="43" t="str">
        <f>'Equipe Nat N1 à N3'!$B$78</f>
        <v>LVA1 - TULLINS</v>
      </c>
      <c r="C21" s="44"/>
      <c r="D21" s="45"/>
      <c r="E21" s="46">
        <f>'Equipe Nat N1 à N3'!$J$85</f>
        <v>0</v>
      </c>
      <c r="F21" s="45"/>
      <c r="G21" s="47"/>
      <c r="I21" s="50"/>
    </row>
    <row r="22" spans="1:9" ht="18">
      <c r="A22" s="42">
        <f t="shared" si="0"/>
        <v>8</v>
      </c>
      <c r="B22" s="43">
        <f>'Equipe Nat N1 à N3'!$B$89</f>
        <v>0</v>
      </c>
      <c r="C22" s="44"/>
      <c r="D22" s="45"/>
      <c r="E22" s="46">
        <f>'Equipe Nat N1 à N3'!$J$96</f>
        <v>0</v>
      </c>
      <c r="F22" s="45"/>
      <c r="G22" s="47"/>
      <c r="I22" s="50"/>
    </row>
    <row r="23" spans="1:9" ht="18">
      <c r="A23" s="42">
        <f t="shared" si="0"/>
        <v>8</v>
      </c>
      <c r="B23" s="43">
        <f>'Equipe Nat N1 à N3'!$B$98</f>
        <v>0</v>
      </c>
      <c r="C23" s="44"/>
      <c r="D23" s="45"/>
      <c r="E23" s="46">
        <f>'Equipe Nat N1 à N3'!$J$105</f>
        <v>0</v>
      </c>
      <c r="F23" s="45"/>
      <c r="G23" s="56"/>
      <c r="I23" s="50"/>
    </row>
    <row r="24" spans="1:9" ht="18" hidden="1">
      <c r="A24" s="42">
        <f t="shared" si="0"/>
        <v>8</v>
      </c>
      <c r="B24" s="43">
        <f>'Equipe Nat N1 à N3'!$B$107</f>
        <v>0</v>
      </c>
      <c r="C24" s="44"/>
      <c r="D24" s="45"/>
      <c r="E24" s="46">
        <f>'Equipe Nat N1 à N3'!$J$114</f>
        <v>0</v>
      </c>
      <c r="F24" s="45"/>
      <c r="G24" s="47"/>
      <c r="I24" s="50"/>
    </row>
    <row r="25" spans="1:9" ht="18" hidden="1">
      <c r="A25" s="42">
        <f t="shared" si="0"/>
        <v>8</v>
      </c>
      <c r="B25" s="43">
        <f>'Equipe Nat N1 à N3'!$B$116</f>
        <v>0</v>
      </c>
      <c r="C25" s="44"/>
      <c r="D25" s="45"/>
      <c r="E25" s="46">
        <f>'Equipe Nat N1 à N3'!$J$123</f>
        <v>0</v>
      </c>
      <c r="F25" s="45"/>
      <c r="G25" s="47"/>
      <c r="I25" s="50"/>
    </row>
  </sheetData>
  <sheetProtection selectLockedCells="1" selectUnlockedCells="1"/>
  <mergeCells count="6">
    <mergeCell ref="C1:G1"/>
    <mergeCell ref="C2:G2"/>
    <mergeCell ref="C4:G4"/>
    <mergeCell ref="A8:G8"/>
    <mergeCell ref="A9:G9"/>
    <mergeCell ref="C12:G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6.421875" style="1" customWidth="1"/>
    <col min="2" max="2" width="36.00390625" style="1" customWidth="1"/>
    <col min="3" max="3" width="3.421875" style="1" customWidth="1"/>
    <col min="4" max="4" width="4.7109375" style="1" customWidth="1"/>
    <col min="5" max="5" width="11.421875" style="31" customWidth="1"/>
    <col min="6" max="6" width="7.421875" style="1" customWidth="1"/>
    <col min="7" max="7" width="7.00390625" style="1" customWidth="1"/>
    <col min="8" max="8" width="8.00390625" style="1" customWidth="1"/>
    <col min="9" max="16384" width="11.421875" style="1" customWidth="1"/>
  </cols>
  <sheetData>
    <row r="1" spans="3:7" ht="15.75">
      <c r="C1" s="270" t="s">
        <v>75</v>
      </c>
      <c r="D1" s="270"/>
      <c r="E1" s="270"/>
      <c r="F1" s="270"/>
      <c r="G1" s="270"/>
    </row>
    <row r="2" spans="3:7" ht="15.75">
      <c r="C2" s="271">
        <f>Compétition!$D$20</f>
        <v>42841</v>
      </c>
      <c r="D2" s="271"/>
      <c r="E2" s="271"/>
      <c r="F2" s="271"/>
      <c r="G2" s="271"/>
    </row>
    <row r="3" spans="3:7" ht="15.75">
      <c r="C3" s="57"/>
      <c r="D3" s="270" t="str">
        <f>Compétition!$D$21</f>
        <v>Oullins</v>
      </c>
      <c r="E3" s="270"/>
      <c r="F3" s="270"/>
      <c r="G3" s="270"/>
    </row>
    <row r="4" spans="3:7" ht="25.5" customHeight="1">
      <c r="C4" s="272" t="str">
        <f>Compétition!$D$22</f>
        <v>Compétition Régionale Trampoline Equipe/Synchro</v>
      </c>
      <c r="D4" s="272"/>
      <c r="E4" s="272"/>
      <c r="F4" s="272"/>
      <c r="G4" s="272"/>
    </row>
    <row r="8" spans="1:7" ht="26.25">
      <c r="A8" s="268" t="s">
        <v>67</v>
      </c>
      <c r="B8" s="268"/>
      <c r="C8" s="268"/>
      <c r="D8" s="268"/>
      <c r="E8" s="268"/>
      <c r="F8" s="268"/>
      <c r="G8" s="268"/>
    </row>
    <row r="9" spans="1:7" ht="26.25" customHeight="1">
      <c r="A9" s="268" t="str">
        <f>C1</f>
        <v>Equipe Nationale N1 à N6</v>
      </c>
      <c r="B9" s="268"/>
      <c r="C9" s="268"/>
      <c r="D9" s="268"/>
      <c r="E9" s="268"/>
      <c r="F9" s="268"/>
      <c r="G9" s="268"/>
    </row>
    <row r="11" spans="1:7" ht="12.75">
      <c r="A11" s="36"/>
      <c r="B11" s="36"/>
      <c r="C11" s="36"/>
      <c r="D11" s="36"/>
      <c r="E11" s="37"/>
      <c r="F11" s="36"/>
      <c r="G11" s="36"/>
    </row>
    <row r="12" spans="1:7" ht="12.75">
      <c r="A12" s="38" t="s">
        <v>68</v>
      </c>
      <c r="B12" s="39" t="s">
        <v>73</v>
      </c>
      <c r="C12" s="269" t="s">
        <v>70</v>
      </c>
      <c r="D12" s="269"/>
      <c r="E12" s="269"/>
      <c r="F12" s="269"/>
      <c r="G12" s="269"/>
    </row>
    <row r="13" spans="1:7" ht="12.75">
      <c r="A13" s="40"/>
      <c r="B13" s="41" t="s">
        <v>76</v>
      </c>
      <c r="C13" s="269"/>
      <c r="D13" s="269"/>
      <c r="E13" s="269"/>
      <c r="F13" s="269"/>
      <c r="G13" s="269"/>
    </row>
    <row r="14" spans="1:9" ht="18">
      <c r="A14" s="58">
        <f aca="true" t="shared" si="0" ref="A14:A20">RANK(E14,$E$14:$E$20,0)</f>
        <v>1</v>
      </c>
      <c r="B14" s="43" t="str">
        <f>'Equipe Nat N1 à N6'!$B$31</f>
        <v>PLO1 – OULLINS</v>
      </c>
      <c r="C14" s="44"/>
      <c r="D14" s="45"/>
      <c r="E14" s="59">
        <f>'Equipe Nat N1 à N6'!$J$38</f>
        <v>255.25</v>
      </c>
      <c r="F14" s="45"/>
      <c r="G14" s="55"/>
      <c r="H14" s="48"/>
      <c r="I14" s="50"/>
    </row>
    <row r="15" spans="1:9" ht="18">
      <c r="A15" s="58">
        <f t="shared" si="0"/>
        <v>2</v>
      </c>
      <c r="B15" s="43" t="str">
        <f>'Equipe Nat N1 à N6'!$B$51</f>
        <v>ALGM - LYON 7</v>
      </c>
      <c r="C15" s="51"/>
      <c r="D15" s="45"/>
      <c r="E15" s="59">
        <f>'Equipe Nat N1 à N6'!$J$58</f>
        <v>212.8</v>
      </c>
      <c r="F15" s="45"/>
      <c r="G15" s="55"/>
      <c r="H15" s="48"/>
      <c r="I15" s="50"/>
    </row>
    <row r="16" spans="1:9" ht="18">
      <c r="A16" s="58">
        <f t="shared" si="0"/>
        <v>3</v>
      </c>
      <c r="B16" s="43" t="str">
        <f>'Equipe Nat N1 à N6'!$B$60</f>
        <v>PLO2 - OULLINS</v>
      </c>
      <c r="C16" s="44"/>
      <c r="D16" s="45"/>
      <c r="E16" s="59">
        <f>'Equipe Nat N1 à N6'!$J$67</f>
        <v>189.95000000000002</v>
      </c>
      <c r="F16" s="45"/>
      <c r="G16" s="55"/>
      <c r="H16" s="48"/>
      <c r="I16" s="50"/>
    </row>
    <row r="17" spans="1:9" ht="18">
      <c r="A17" s="58">
        <f t="shared" si="0"/>
        <v>4</v>
      </c>
      <c r="B17" s="43" t="str">
        <f>'Equipe Nat N1 à N6'!$B$13</f>
        <v>LVA – TULLINS</v>
      </c>
      <c r="C17" s="44"/>
      <c r="D17" s="45"/>
      <c r="E17" s="59">
        <f>'Equipe Nat N1 à N6'!$J$20</f>
        <v>181.3</v>
      </c>
      <c r="F17" s="45"/>
      <c r="G17" s="49"/>
      <c r="I17" s="50"/>
    </row>
    <row r="18" spans="1:9" ht="18">
      <c r="A18" s="58">
        <f t="shared" si="0"/>
        <v>5</v>
      </c>
      <c r="B18" s="43" t="str">
        <f>'Equipe Nat N1 à N6'!$B$42</f>
        <v>PLO3 - OULLINS</v>
      </c>
      <c r="C18" s="44"/>
      <c r="D18" s="45"/>
      <c r="E18" s="59">
        <f>'Equipe Nat N1 à N6'!$J$49</f>
        <v>168.74999999999997</v>
      </c>
      <c r="F18" s="45"/>
      <c r="G18" s="55"/>
      <c r="I18" s="50"/>
    </row>
    <row r="19" spans="1:9" ht="18">
      <c r="A19" s="58">
        <f t="shared" si="0"/>
        <v>6</v>
      </c>
      <c r="B19" s="43" t="str">
        <f>'Equipe Nat N1 à N6'!$B$22</f>
        <v>ALB1 – BRON</v>
      </c>
      <c r="C19" s="44"/>
      <c r="D19" s="45"/>
      <c r="E19" s="59">
        <f>'Equipe Nat N1 à N6'!$J$29</f>
        <v>148.75</v>
      </c>
      <c r="F19" s="45"/>
      <c r="G19" s="55"/>
      <c r="I19" s="50"/>
    </row>
    <row r="20" spans="1:9" ht="18">
      <c r="A20" s="58">
        <f t="shared" si="0"/>
        <v>7</v>
      </c>
      <c r="B20" s="43">
        <f>'Equipe Nat N1 à N6'!$B$69</f>
        <v>0</v>
      </c>
      <c r="C20" s="44"/>
      <c r="D20" s="45"/>
      <c r="E20" s="59">
        <f>'Equipe Nat N1 à N6'!$J$76</f>
        <v>0</v>
      </c>
      <c r="F20" s="45"/>
      <c r="G20" s="49"/>
      <c r="I20" s="50"/>
    </row>
  </sheetData>
  <sheetProtection selectLockedCells="1" selectUnlockedCells="1"/>
  <mergeCells count="7">
    <mergeCell ref="C12:G13"/>
    <mergeCell ref="C1:G1"/>
    <mergeCell ref="C2:G2"/>
    <mergeCell ref="D3:G3"/>
    <mergeCell ref="C4:G4"/>
    <mergeCell ref="A8:G8"/>
    <mergeCell ref="A9:G9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zoomScaleSheetLayoutView="75" zoomScalePageLayoutView="0" workbookViewId="0" topLeftCell="A10">
      <selection activeCell="O35" sqref="O35"/>
    </sheetView>
  </sheetViews>
  <sheetFormatPr defaultColWidth="11.421875" defaultRowHeight="12.75"/>
  <cols>
    <col min="1" max="1" width="6.421875" style="60" customWidth="1"/>
    <col min="2" max="2" width="39.28125" style="60" customWidth="1"/>
    <col min="3" max="3" width="36.28125" style="60" customWidth="1"/>
    <col min="4" max="4" width="40.140625" style="60" customWidth="1"/>
    <col min="5" max="6" width="4.7109375" style="60" customWidth="1"/>
    <col min="7" max="7" width="9.140625" style="61" customWidth="1"/>
    <col min="8" max="10" width="4.7109375" style="60" customWidth="1"/>
    <col min="11" max="11" width="11.421875" style="5" customWidth="1"/>
    <col min="12" max="16384" width="11.421875" style="60" customWidth="1"/>
  </cols>
  <sheetData>
    <row r="1" spans="3:11" ht="15.75">
      <c r="C1" s="62" t="s">
        <v>77</v>
      </c>
      <c r="D1" s="62"/>
      <c r="K1" s="63"/>
    </row>
    <row r="2" spans="3:6" ht="15.75">
      <c r="C2" s="64">
        <f>Compétition!$D$20</f>
        <v>42841</v>
      </c>
      <c r="D2" s="64"/>
      <c r="E2" s="65"/>
      <c r="F2" s="65"/>
    </row>
    <row r="3" spans="3:6" ht="15.75">
      <c r="C3" s="64" t="str">
        <f>Compétition!D21</f>
        <v>Oullins</v>
      </c>
      <c r="D3" s="64"/>
      <c r="E3" s="65"/>
      <c r="F3" s="65"/>
    </row>
    <row r="4" spans="3:4" ht="15.75">
      <c r="C4" s="66" t="str">
        <f>Compétition!$D$22</f>
        <v>Compétition Régionale Trampoline Equipe/Synchro</v>
      </c>
      <c r="D4" s="66"/>
    </row>
    <row r="7" spans="15:18" ht="18">
      <c r="O7" s="67"/>
      <c r="P7" s="68"/>
      <c r="Q7" s="69"/>
      <c r="R7" s="70"/>
    </row>
    <row r="8" spans="1:18" ht="26.25">
      <c r="A8" s="273" t="s">
        <v>67</v>
      </c>
      <c r="B8" s="273"/>
      <c r="C8" s="273"/>
      <c r="D8" s="273"/>
      <c r="E8" s="273"/>
      <c r="F8" s="273"/>
      <c r="G8" s="273"/>
      <c r="H8" s="273"/>
      <c r="I8" s="273"/>
      <c r="J8" s="71"/>
      <c r="O8" s="67"/>
      <c r="P8" s="68"/>
      <c r="Q8" s="69"/>
      <c r="R8" s="70"/>
    </row>
    <row r="9" spans="1:18" ht="26.25" customHeight="1">
      <c r="A9" s="273" t="str">
        <f>C1</f>
        <v>Palmarès Synchronisé</v>
      </c>
      <c r="B9" s="273"/>
      <c r="C9" s="273"/>
      <c r="D9" s="273"/>
      <c r="E9" s="273"/>
      <c r="F9" s="273"/>
      <c r="G9" s="273"/>
      <c r="H9" s="273"/>
      <c r="I9" s="273"/>
      <c r="J9" s="71"/>
      <c r="O9" s="67"/>
      <c r="P9" s="68"/>
      <c r="Q9" s="69"/>
      <c r="R9" s="70"/>
    </row>
    <row r="10" spans="5:18" ht="26.25">
      <c r="E10" s="72"/>
      <c r="O10" s="67"/>
      <c r="P10" s="68"/>
      <c r="Q10" s="69"/>
      <c r="R10" s="70"/>
    </row>
    <row r="11" spans="1:18" ht="27.75">
      <c r="A11" s="73" t="s">
        <v>68</v>
      </c>
      <c r="B11" s="74" t="str">
        <f>'7-10 ans Syn NA'!C1</f>
        <v>7-10 ans Niveau A</v>
      </c>
      <c r="C11" s="75"/>
      <c r="D11" s="75"/>
      <c r="E11" s="274" t="s">
        <v>70</v>
      </c>
      <c r="F11" s="274"/>
      <c r="G11" s="274"/>
      <c r="H11" s="274"/>
      <c r="I11" s="274"/>
      <c r="J11" s="76"/>
      <c r="O11" s="67"/>
      <c r="P11" s="68"/>
      <c r="Q11" s="69"/>
      <c r="R11" s="70"/>
    </row>
    <row r="12" spans="1:18" ht="27.75">
      <c r="A12" s="77"/>
      <c r="B12" s="78"/>
      <c r="C12" s="79"/>
      <c r="D12" s="79"/>
      <c r="E12" s="274"/>
      <c r="F12" s="274"/>
      <c r="G12" s="274"/>
      <c r="H12" s="274"/>
      <c r="I12" s="274"/>
      <c r="J12" s="76"/>
      <c r="O12" s="67"/>
      <c r="P12" s="68"/>
      <c r="Q12" s="69"/>
      <c r="R12" s="70"/>
    </row>
    <row r="13" spans="1:18" ht="18">
      <c r="A13" s="80">
        <f>RANK(G13,$G$13:$G$15,0)</f>
        <v>1</v>
      </c>
      <c r="B13" s="81" t="str">
        <f>'7-10 ans Syn NA'!$B$12</f>
        <v>MOTIKIAN Léane</v>
      </c>
      <c r="C13" s="82" t="str">
        <f>'7-10 ans Syn NA'!$B$13</f>
        <v>GASHI Fiona</v>
      </c>
      <c r="D13" s="83" t="str">
        <f>'7-10 ans Syn NA'!$B$14</f>
        <v>PLO – OULLINS</v>
      </c>
      <c r="E13" s="84"/>
      <c r="F13" s="85"/>
      <c r="G13" s="86">
        <f>'7-10 ans Syn NA'!$M$14</f>
        <v>0</v>
      </c>
      <c r="H13" s="87"/>
      <c r="I13" s="88"/>
      <c r="J13" s="89"/>
      <c r="K13" s="5" t="s">
        <v>78</v>
      </c>
      <c r="O13" s="67"/>
      <c r="P13" s="68"/>
      <c r="Q13" s="69"/>
      <c r="R13" s="70"/>
    </row>
    <row r="14" spans="1:18" ht="18" hidden="1">
      <c r="A14" s="80">
        <f>RANK(G14,$G$13:$G$15,0)</f>
        <v>1</v>
      </c>
      <c r="B14" s="81">
        <f>'7-10 ans Syn NA'!$B$15</f>
        <v>0</v>
      </c>
      <c r="C14" s="82">
        <f>'7-10 ans Syn NA'!$B$16</f>
        <v>0</v>
      </c>
      <c r="D14" s="83">
        <f>'7-10 ans Syn NA'!$B$17</f>
        <v>0</v>
      </c>
      <c r="E14" s="84"/>
      <c r="F14" s="85"/>
      <c r="G14" s="86">
        <f>'7-10 ans Syn NA'!$M$17</f>
        <v>0</v>
      </c>
      <c r="H14" s="87"/>
      <c r="I14" s="88"/>
      <c r="J14" s="68"/>
      <c r="O14" s="67"/>
      <c r="P14" s="68"/>
      <c r="Q14" s="69"/>
      <c r="R14" s="70"/>
    </row>
    <row r="15" spans="1:18" ht="18" hidden="1">
      <c r="A15" s="80">
        <f>RANK(G15,$G$13:$G$15,0)</f>
        <v>1</v>
      </c>
      <c r="B15" s="81">
        <f>'7-10 ans Syn NA'!$B$18</f>
        <v>0</v>
      </c>
      <c r="C15" s="82">
        <f>'7-10 ans Syn NA'!$B$19</f>
        <v>0</v>
      </c>
      <c r="D15" s="83">
        <f>'7-10 ans Syn NA'!$B$20</f>
        <v>0</v>
      </c>
      <c r="E15" s="84"/>
      <c r="F15" s="85"/>
      <c r="G15" s="86">
        <f>'7-10 ans Syn NA'!$M$20</f>
        <v>0</v>
      </c>
      <c r="H15" s="87"/>
      <c r="I15" s="88"/>
      <c r="J15" s="68"/>
      <c r="O15" s="67"/>
      <c r="P15" s="68"/>
      <c r="Q15" s="69"/>
      <c r="R15" s="70"/>
    </row>
    <row r="16" spans="13:18" ht="18">
      <c r="M16" s="67"/>
      <c r="N16" s="68"/>
      <c r="O16" s="69"/>
      <c r="P16" s="70"/>
      <c r="Q16" s="69"/>
      <c r="R16" s="70"/>
    </row>
    <row r="17" spans="1:10" ht="26.25">
      <c r="A17" s="90" t="s">
        <v>68</v>
      </c>
      <c r="B17" s="90" t="str">
        <f>'+11 ans Syn NA'!C1</f>
        <v>+11 ans Niveau A</v>
      </c>
      <c r="C17" s="75"/>
      <c r="D17" s="75"/>
      <c r="E17" s="275" t="s">
        <v>70</v>
      </c>
      <c r="F17" s="275"/>
      <c r="G17" s="275"/>
      <c r="H17" s="275"/>
      <c r="I17" s="275"/>
      <c r="J17" s="71"/>
    </row>
    <row r="18" spans="1:10" ht="26.25">
      <c r="A18" s="91"/>
      <c r="B18" s="91"/>
      <c r="C18" s="79"/>
      <c r="D18" s="79"/>
      <c r="E18" s="275"/>
      <c r="F18" s="275"/>
      <c r="G18" s="275"/>
      <c r="H18" s="275"/>
      <c r="I18" s="275"/>
      <c r="J18" s="71"/>
    </row>
    <row r="19" spans="1:16" ht="18">
      <c r="A19" s="80">
        <f aca="true" t="shared" si="0" ref="A19:A27">RANK(G19,$G$19:$G$27,0)</f>
        <v>1</v>
      </c>
      <c r="B19" s="92" t="str">
        <f>'+11 ans Syn NA'!$B$27</f>
        <v>PECHON Emma</v>
      </c>
      <c r="C19" s="93" t="str">
        <f>'+11 ans Syn NA'!$B$28</f>
        <v>BRUGIERE Ilona</v>
      </c>
      <c r="D19" s="83" t="str">
        <f>'+11 ans Syn NA'!$B$29</f>
        <v>ASST – LUZINAY</v>
      </c>
      <c r="E19" s="94"/>
      <c r="F19" s="95"/>
      <c r="G19" s="86">
        <f>'+11 ans Syn NA'!$M$29</f>
        <v>101.6</v>
      </c>
      <c r="H19" s="96"/>
      <c r="I19" s="97"/>
      <c r="J19" s="89"/>
      <c r="K19" s="5" t="s">
        <v>79</v>
      </c>
      <c r="M19" s="67"/>
      <c r="N19" s="69"/>
      <c r="O19" s="69"/>
      <c r="P19" s="70"/>
    </row>
    <row r="20" spans="1:16" ht="18">
      <c r="A20" s="80">
        <f t="shared" si="0"/>
        <v>2</v>
      </c>
      <c r="B20" s="92" t="str">
        <f>'+11 ans Syn NA'!$B$21</f>
        <v>AGUILLON Camille</v>
      </c>
      <c r="C20" s="93" t="str">
        <f>'+11 ans Syn NA'!$B$22</f>
        <v>MOTIKIAN Eva</v>
      </c>
      <c r="D20" s="83" t="str">
        <f>'+11 ans Syn NA'!$B$23</f>
        <v>PLO - OULLINS</v>
      </c>
      <c r="E20" s="94"/>
      <c r="F20" s="95"/>
      <c r="G20" s="86">
        <f>'+11 ans Syn NA'!$M$23</f>
        <v>101</v>
      </c>
      <c r="H20" s="96"/>
      <c r="I20" s="97"/>
      <c r="J20" s="89"/>
      <c r="K20" s="5" t="s">
        <v>79</v>
      </c>
      <c r="M20" s="67"/>
      <c r="N20" s="69"/>
      <c r="O20" s="69"/>
      <c r="P20" s="70"/>
    </row>
    <row r="21" spans="1:16" ht="18">
      <c r="A21" s="80">
        <f t="shared" si="0"/>
        <v>3</v>
      </c>
      <c r="B21" s="92" t="str">
        <f>'+11 ans Syn NA'!$B$15</f>
        <v>BAILLET Maëline</v>
      </c>
      <c r="C21" s="93" t="str">
        <f>'+11 ans Syn NA'!$B$16</f>
        <v>RIVOLLET Margaux</v>
      </c>
      <c r="D21" s="83" t="str">
        <f>'+11 ans Syn NA'!$B$17</f>
        <v>ALB - BRON</v>
      </c>
      <c r="E21" s="94"/>
      <c r="F21" s="95"/>
      <c r="G21" s="86">
        <f>'+11 ans Syn NA'!$M$17</f>
        <v>100</v>
      </c>
      <c r="H21" s="96"/>
      <c r="I21" s="97"/>
      <c r="J21" s="89"/>
      <c r="K21" s="5" t="s">
        <v>80</v>
      </c>
      <c r="M21" s="67"/>
      <c r="N21" s="69"/>
      <c r="O21" s="69"/>
      <c r="P21" s="70"/>
    </row>
    <row r="22" spans="1:16" ht="18">
      <c r="A22" s="80">
        <f t="shared" si="0"/>
        <v>4</v>
      </c>
      <c r="B22" s="92" t="str">
        <f>'+11 ans Syn NA'!$B$12</f>
        <v>CHAPUIS Maé</v>
      </c>
      <c r="C22" s="93" t="str">
        <f>'+11 ans Syn NA'!$B$13</f>
        <v>ROSENBUCH Nathan</v>
      </c>
      <c r="D22" s="83" t="str">
        <f>'+11 ans Syn NA'!$B$14</f>
        <v>ALB - BRON</v>
      </c>
      <c r="E22" s="94"/>
      <c r="F22" s="95"/>
      <c r="G22" s="86">
        <f>'+11 ans Syn NA'!$M$14</f>
        <v>98.69999999999999</v>
      </c>
      <c r="H22" s="96"/>
      <c r="I22" s="97"/>
      <c r="J22" s="89"/>
      <c r="K22" s="5" t="s">
        <v>80</v>
      </c>
      <c r="M22" s="67"/>
      <c r="N22" s="69"/>
      <c r="O22" s="69"/>
      <c r="P22" s="70"/>
    </row>
    <row r="23" spans="1:16" ht="18">
      <c r="A23" s="80">
        <f t="shared" si="0"/>
        <v>5</v>
      </c>
      <c r="B23" s="92" t="str">
        <f>'+11 ans Syn NA'!$B$33</f>
        <v>BOUVIER Marie</v>
      </c>
      <c r="C23" s="93" t="str">
        <f>'+11 ans Syn NA'!$B$34</f>
        <v>HERMANN Julie</v>
      </c>
      <c r="D23" s="83" t="str">
        <f>'+11 ans Syn NA'!$B$35</f>
        <v>ALB - BRON</v>
      </c>
      <c r="E23" s="94"/>
      <c r="F23" s="95"/>
      <c r="G23" s="86">
        <f>'+11 ans Syn NA'!$M$35</f>
        <v>98.60000000000002</v>
      </c>
      <c r="H23" s="96"/>
      <c r="I23" s="97"/>
      <c r="J23" s="89"/>
      <c r="K23" s="5" t="s">
        <v>79</v>
      </c>
      <c r="M23" s="67"/>
      <c r="N23" s="69"/>
      <c r="O23" s="69"/>
      <c r="P23" s="70"/>
    </row>
    <row r="24" spans="1:16" ht="18">
      <c r="A24" s="80">
        <f t="shared" si="0"/>
        <v>6</v>
      </c>
      <c r="B24" s="92" t="str">
        <f>'+11 ans Syn NA'!$B$30</f>
        <v>LIABOEUF Tristan</v>
      </c>
      <c r="C24" s="93" t="str">
        <f>'+11 ans Syn NA'!$B$31</f>
        <v>JANIN Mélanie</v>
      </c>
      <c r="D24" s="83" t="str">
        <f>'+11 ans Syn NA'!$B$32</f>
        <v>ASST – LUZINAY</v>
      </c>
      <c r="E24" s="94"/>
      <c r="F24" s="95"/>
      <c r="G24" s="86">
        <f>'+11 ans Syn NA'!$M$32</f>
        <v>84.8</v>
      </c>
      <c r="H24" s="96"/>
      <c r="I24" s="97"/>
      <c r="J24" s="89"/>
      <c r="K24" s="5" t="s">
        <v>79</v>
      </c>
      <c r="M24" s="67"/>
      <c r="N24" s="68"/>
      <c r="O24" s="68"/>
      <c r="P24" s="70"/>
    </row>
    <row r="25" spans="1:16" ht="18">
      <c r="A25" s="80">
        <f t="shared" si="0"/>
        <v>7</v>
      </c>
      <c r="B25" s="98" t="str">
        <f>'+11 ans Syn NA'!$B$42</f>
        <v>PECHON Laure</v>
      </c>
      <c r="C25" s="99" t="str">
        <f>'+11 ans Syn NA'!$B$43</f>
        <v>MESSAOUDI Maëlle</v>
      </c>
      <c r="D25" s="100" t="str">
        <f>'+11 ans Syn NA'!$B$44</f>
        <v>ASST – LUZINAY</v>
      </c>
      <c r="E25" s="101"/>
      <c r="F25" s="102"/>
      <c r="G25" s="103">
        <f>'+11 ans Syn NA'!$M$44</f>
        <v>39.9</v>
      </c>
      <c r="H25" s="104"/>
      <c r="I25" s="105"/>
      <c r="J25" s="89"/>
      <c r="K25" s="5" t="s">
        <v>79</v>
      </c>
      <c r="M25" s="67"/>
      <c r="N25" s="68"/>
      <c r="O25" s="68"/>
      <c r="P25" s="70"/>
    </row>
    <row r="26" spans="1:16" ht="18">
      <c r="A26" s="80">
        <f t="shared" si="0"/>
        <v>8</v>
      </c>
      <c r="B26" s="92" t="str">
        <f>'+11 ans Syn NA'!$B$36</f>
        <v>SOTTET Eléonore</v>
      </c>
      <c r="C26" s="93" t="str">
        <f>'+11 ans Syn NA'!$B$37</f>
        <v>DUPRE LA TOUR Emilie</v>
      </c>
      <c r="D26" s="83" t="str">
        <f>'+11 ans Syn NA'!$B$38</f>
        <v>PLO - OULLINS</v>
      </c>
      <c r="E26" s="94"/>
      <c r="F26" s="95"/>
      <c r="G26" s="86">
        <f>'+11 ans Syn NA'!$M$38</f>
        <v>0</v>
      </c>
      <c r="H26" s="96"/>
      <c r="I26" s="97"/>
      <c r="J26" s="89"/>
      <c r="K26" s="5" t="s">
        <v>79</v>
      </c>
      <c r="M26" s="67"/>
      <c r="N26" s="68"/>
      <c r="O26" s="68"/>
      <c r="P26" s="70"/>
    </row>
    <row r="27" spans="1:16" ht="18">
      <c r="A27" s="80">
        <f t="shared" si="0"/>
        <v>8</v>
      </c>
      <c r="B27" s="106" t="str">
        <f>'+11 ans Syn NA'!$B$39</f>
        <v>MIGUET Lucille</v>
      </c>
      <c r="C27" s="107" t="str">
        <f>'+11 ans Syn NA'!$B$40</f>
        <v>LEON Marion</v>
      </c>
      <c r="D27" s="108" t="str">
        <f>'+11 ans Syn NA'!$B$41</f>
        <v>PLO - OULLINS</v>
      </c>
      <c r="E27" s="94"/>
      <c r="F27" s="95"/>
      <c r="G27" s="86">
        <f>'+11 ans Syn NA'!$M$41</f>
        <v>0</v>
      </c>
      <c r="H27" s="96"/>
      <c r="I27" s="97"/>
      <c r="J27" s="89"/>
      <c r="K27" s="5" t="s">
        <v>80</v>
      </c>
      <c r="M27" s="67"/>
      <c r="N27" s="69"/>
      <c r="O27" s="69"/>
      <c r="P27" s="70"/>
    </row>
    <row r="28" spans="10:16" ht="18">
      <c r="J28" s="89"/>
      <c r="K28" s="109"/>
      <c r="M28" s="67"/>
      <c r="N28" s="68"/>
      <c r="O28" s="68"/>
      <c r="P28" s="70"/>
    </row>
    <row r="29" spans="1:16" ht="18">
      <c r="A29" s="90" t="s">
        <v>68</v>
      </c>
      <c r="B29" s="90" t="str">
        <f>'+15 ans Syn NB'!C1</f>
        <v>+15 ans Niveau B</v>
      </c>
      <c r="C29" s="75"/>
      <c r="D29" s="75"/>
      <c r="E29" s="275" t="s">
        <v>70</v>
      </c>
      <c r="F29" s="275"/>
      <c r="G29" s="275"/>
      <c r="H29" s="275"/>
      <c r="I29" s="275"/>
      <c r="J29" s="89"/>
      <c r="K29"/>
      <c r="M29" s="67"/>
      <c r="N29" s="69"/>
      <c r="O29" s="69"/>
      <c r="P29" s="70"/>
    </row>
    <row r="30" spans="1:9" ht="15">
      <c r="A30" s="110"/>
      <c r="B30" s="91"/>
      <c r="C30" s="79"/>
      <c r="D30" s="79">
        <v>120</v>
      </c>
      <c r="E30" s="275"/>
      <c r="F30" s="275"/>
      <c r="G30" s="275"/>
      <c r="H30" s="275"/>
      <c r="I30" s="275"/>
    </row>
    <row r="31" spans="1:11" ht="26.25">
      <c r="A31" s="111">
        <f aca="true" t="shared" si="1" ref="A31:A37">RANK(G31,$G$31:$G$36,0)</f>
        <v>1</v>
      </c>
      <c r="B31" s="112" t="str">
        <f>'+15 ans Syn NB'!$B$21</f>
        <v>CHAZALET Chloé</v>
      </c>
      <c r="C31" s="113" t="str">
        <f>'+15 ans Syn NB'!$B$22</f>
        <v>SOICHEZ Aline</v>
      </c>
      <c r="D31" s="114" t="str">
        <f>'+15 ans Syn NB'!$B$23</f>
        <v>PLO – OULLINS</v>
      </c>
      <c r="E31" s="115"/>
      <c r="F31" s="116"/>
      <c r="G31" s="117">
        <f>'+15 ans Syn NB'!$M$23</f>
        <v>109.69999999999999</v>
      </c>
      <c r="H31" s="118"/>
      <c r="I31" s="119"/>
      <c r="J31" s="71"/>
      <c r="K31" s="5" t="s">
        <v>79</v>
      </c>
    </row>
    <row r="32" spans="1:11" ht="26.25">
      <c r="A32" s="111">
        <f t="shared" si="1"/>
        <v>2</v>
      </c>
      <c r="B32" s="120" t="str">
        <f>'+15 ans Syn NB'!$B$12</f>
        <v>DESCOS Anthony</v>
      </c>
      <c r="C32" s="93" t="str">
        <f>'+15 ans Syn NB'!$B$13</f>
        <v>GAMMOUDI Sarah</v>
      </c>
      <c r="D32" s="83" t="str">
        <f>'+15 ans Syn NB'!$B$14</f>
        <v>ALGM - LYON 7</v>
      </c>
      <c r="E32" s="94"/>
      <c r="F32" s="95"/>
      <c r="G32" s="86">
        <f>'+15 ans Syn NB'!$M$14</f>
        <v>101.7</v>
      </c>
      <c r="H32" s="96"/>
      <c r="I32" s="121"/>
      <c r="J32" s="71"/>
      <c r="K32" s="5" t="s">
        <v>79</v>
      </c>
    </row>
    <row r="33" spans="1:11" ht="18">
      <c r="A33" s="111">
        <f t="shared" si="1"/>
        <v>5</v>
      </c>
      <c r="B33" s="120" t="str">
        <f>'+15 ans Syn NB'!$B$18</f>
        <v>VEY Axel</v>
      </c>
      <c r="C33" s="93" t="str">
        <f>'+15 ans Syn NB'!$B$19</f>
        <v>VINCENT Frédéric</v>
      </c>
      <c r="D33" s="83" t="str">
        <f>'+15 ans Syn NB'!$B$20</f>
        <v>ALGM - LYON 7</v>
      </c>
      <c r="E33" s="94"/>
      <c r="F33" s="95"/>
      <c r="G33" s="86">
        <f>'+15 ans Syn NB'!$M$20</f>
        <v>61.05</v>
      </c>
      <c r="H33" s="96"/>
      <c r="I33" s="121"/>
      <c r="J33" s="89"/>
      <c r="K33" s="5" t="s">
        <v>79</v>
      </c>
    </row>
    <row r="34" spans="1:11" ht="18">
      <c r="A34" s="111">
        <f t="shared" si="1"/>
        <v>6</v>
      </c>
      <c r="B34" s="120" t="str">
        <f>'+15 ans Syn NB'!$B$15</f>
        <v>VAN HAUWAERT Pauline</v>
      </c>
      <c r="C34" s="93" t="str">
        <f>'+15 ans Syn NB'!$B$16</f>
        <v>ARNAUD Sylvain</v>
      </c>
      <c r="D34" s="83" t="str">
        <f>'+15 ans Syn NB'!$B$17</f>
        <v>PLO – OULLINS</v>
      </c>
      <c r="E34" s="94"/>
      <c r="F34" s="95"/>
      <c r="G34" s="86">
        <f>'+15 ans Syn NB'!$M$17</f>
        <v>23</v>
      </c>
      <c r="H34" s="96"/>
      <c r="I34" s="121"/>
      <c r="J34" s="89"/>
      <c r="K34" s="5" t="s">
        <v>79</v>
      </c>
    </row>
    <row r="35" spans="1:11" ht="18">
      <c r="A35" s="111">
        <f t="shared" si="1"/>
        <v>2</v>
      </c>
      <c r="B35" s="120" t="str">
        <f>'+15 ans Syn NB'!$B$12</f>
        <v>DESCOS Anthony</v>
      </c>
      <c r="C35" s="93" t="str">
        <f>'+15 ans Syn NB'!$B$13</f>
        <v>GAMMOUDI Sarah</v>
      </c>
      <c r="D35" s="83" t="str">
        <f>'+15 ans Syn NB'!$B$14</f>
        <v>ALGM - LYON 7</v>
      </c>
      <c r="E35" s="94"/>
      <c r="F35" s="95"/>
      <c r="G35" s="86">
        <f>'+15 ans Syn NB'!$M$14</f>
        <v>101.7</v>
      </c>
      <c r="H35" s="96"/>
      <c r="I35" s="121"/>
      <c r="J35" s="89"/>
      <c r="K35" s="5" t="s">
        <v>79</v>
      </c>
    </row>
    <row r="36" spans="1:11" ht="18">
      <c r="A36" s="111">
        <f t="shared" si="1"/>
        <v>2</v>
      </c>
      <c r="B36" s="120" t="str">
        <f>'+15 ans Syn NB'!$B$12</f>
        <v>DESCOS Anthony</v>
      </c>
      <c r="C36" s="93" t="str">
        <f>'+15 ans Syn NB'!$B$13</f>
        <v>GAMMOUDI Sarah</v>
      </c>
      <c r="D36" s="83" t="str">
        <f>'+15 ans Syn NB'!$B$14</f>
        <v>ALGM - LYON 7</v>
      </c>
      <c r="E36" s="94"/>
      <c r="F36" s="95"/>
      <c r="G36" s="86">
        <f>'+15 ans Syn NB'!$M$14</f>
        <v>101.7</v>
      </c>
      <c r="H36" s="96"/>
      <c r="I36" s="121"/>
      <c r="J36" s="89"/>
      <c r="K36" s="5" t="s">
        <v>79</v>
      </c>
    </row>
    <row r="37" spans="1:11" ht="18" hidden="1">
      <c r="A37" s="111">
        <f t="shared" si="1"/>
        <v>2</v>
      </c>
      <c r="B37" s="120" t="str">
        <f>'+15 ans Syn NB'!$B$12</f>
        <v>DESCOS Anthony</v>
      </c>
      <c r="C37" s="93" t="str">
        <f>'+15 ans Syn NB'!$B$13</f>
        <v>GAMMOUDI Sarah</v>
      </c>
      <c r="D37" s="83" t="str">
        <f>'+15 ans Syn NB'!$B$14</f>
        <v>ALGM - LYON 7</v>
      </c>
      <c r="E37" s="94"/>
      <c r="F37" s="95"/>
      <c r="G37" s="86">
        <f>'+15 ans Syn NB'!$M$14</f>
        <v>101.7</v>
      </c>
      <c r="H37" s="96"/>
      <c r="I37" s="121"/>
      <c r="J37" s="89"/>
      <c r="K37" s="5" t="s">
        <v>79</v>
      </c>
    </row>
    <row r="38" spans="10:11" ht="18" hidden="1">
      <c r="J38" s="89"/>
      <c r="K38" s="5" t="s">
        <v>79</v>
      </c>
    </row>
    <row r="39" spans="1:11" ht="17.25" customHeight="1">
      <c r="A39" s="90" t="s">
        <v>68</v>
      </c>
      <c r="B39" s="90" t="str">
        <f>'+15ans Syn NC'!C1</f>
        <v>+15 ans Niveau C</v>
      </c>
      <c r="C39" s="75"/>
      <c r="D39" s="75"/>
      <c r="E39" s="275" t="s">
        <v>70</v>
      </c>
      <c r="F39" s="275"/>
      <c r="G39" s="275"/>
      <c r="H39" s="275"/>
      <c r="I39" s="275"/>
      <c r="J39" s="89"/>
      <c r="K39"/>
    </row>
    <row r="40" spans="1:9" ht="16.5" customHeight="1">
      <c r="A40" s="91"/>
      <c r="B40" s="91"/>
      <c r="C40" s="79"/>
      <c r="D40" s="79"/>
      <c r="E40" s="275"/>
      <c r="F40" s="275"/>
      <c r="G40" s="275"/>
      <c r="H40" s="275"/>
      <c r="I40" s="275"/>
    </row>
    <row r="41" spans="1:11" ht="19.5" customHeight="1">
      <c r="A41" s="122">
        <f aca="true" t="shared" si="2" ref="A41:A46">RANK(G41,$G$41:$G$46,0)</f>
        <v>1</v>
      </c>
      <c r="B41" s="92" t="str">
        <f>'+15ans Syn NC'!$B$12</f>
        <v>SCHWERTZ Anaïs</v>
      </c>
      <c r="C41" s="93" t="str">
        <f>'+15ans Syn NC'!$B$13</f>
        <v>SCHWERTZ Amandine</v>
      </c>
      <c r="D41" s="83" t="str">
        <f>'+15ans Syn NC'!$B$14</f>
        <v>PLO – OULLINS</v>
      </c>
      <c r="E41" s="94"/>
      <c r="F41" s="95"/>
      <c r="G41" s="86">
        <f>'+15ans Syn NC'!$M$14</f>
        <v>5</v>
      </c>
      <c r="H41" s="95"/>
      <c r="I41" s="123"/>
      <c r="J41" s="71"/>
      <c r="K41" s="5" t="s">
        <v>79</v>
      </c>
    </row>
    <row r="42" spans="1:10" ht="13.5" customHeight="1">
      <c r="A42" s="122">
        <f t="shared" si="2"/>
        <v>2</v>
      </c>
      <c r="B42" s="92">
        <f>'+15ans Syn NC'!$B$15</f>
        <v>0</v>
      </c>
      <c r="C42" s="93">
        <f>'+15ans Syn NC'!$B$16</f>
        <v>0</v>
      </c>
      <c r="D42" s="83">
        <f>'+15ans Syn NC'!$B$17</f>
        <v>0</v>
      </c>
      <c r="E42" s="94"/>
      <c r="F42" s="95"/>
      <c r="G42" s="86">
        <f>'+15ans Syn NC'!$M$17</f>
        <v>0</v>
      </c>
      <c r="H42" s="96"/>
      <c r="I42" s="121"/>
      <c r="J42" s="71"/>
    </row>
    <row r="43" spans="1:16" ht="18">
      <c r="A43" s="122">
        <f t="shared" si="2"/>
        <v>2</v>
      </c>
      <c r="B43" s="92">
        <f>'+15ans Syn NC'!$B$18</f>
        <v>0</v>
      </c>
      <c r="C43" s="93">
        <f>'+15ans Syn NC'!$B$19</f>
        <v>0</v>
      </c>
      <c r="D43" s="83">
        <f>'+15ans Syn NC'!$B$20</f>
        <v>0</v>
      </c>
      <c r="E43" s="94"/>
      <c r="F43" s="95"/>
      <c r="G43" s="86">
        <f>'+15ans Syn NC'!$M$20</f>
        <v>0</v>
      </c>
      <c r="H43" s="96"/>
      <c r="I43" s="121"/>
      <c r="J43" s="89"/>
      <c r="K43"/>
      <c r="M43" s="67"/>
      <c r="N43" s="69"/>
      <c r="O43" s="69"/>
      <c r="P43" s="70"/>
    </row>
    <row r="44" spans="1:16" ht="18" hidden="1">
      <c r="A44" s="122">
        <f t="shared" si="2"/>
        <v>2</v>
      </c>
      <c r="B44" s="92">
        <f>'+15ans Syn NC'!$B$21</f>
        <v>0</v>
      </c>
      <c r="C44" s="93">
        <f>'+15ans Syn NC'!$B$22</f>
        <v>0</v>
      </c>
      <c r="D44" s="83">
        <f>'+15ans Syn NC'!$B$23</f>
        <v>0</v>
      </c>
      <c r="E44" s="94"/>
      <c r="F44" s="95"/>
      <c r="G44" s="86">
        <f>'+15ans Syn NC'!$M$23</f>
        <v>0</v>
      </c>
      <c r="H44" s="96"/>
      <c r="I44" s="121"/>
      <c r="J44" s="89"/>
      <c r="M44" s="67"/>
      <c r="N44" s="69"/>
      <c r="O44" s="69"/>
      <c r="P44" s="70"/>
    </row>
    <row r="45" spans="1:16" ht="18" hidden="1">
      <c r="A45" s="122">
        <f t="shared" si="2"/>
        <v>2</v>
      </c>
      <c r="B45" s="92">
        <f>'+15ans Syn NC'!$B$24</f>
        <v>0</v>
      </c>
      <c r="C45" s="93">
        <f>'+15ans Syn NC'!$B$25</f>
        <v>0</v>
      </c>
      <c r="D45" s="83">
        <f>'+15ans Syn NC'!$B$26</f>
        <v>0</v>
      </c>
      <c r="E45" s="94"/>
      <c r="F45" s="95"/>
      <c r="G45" s="86">
        <f>'+15ans Syn NC'!$M$26</f>
        <v>0</v>
      </c>
      <c r="H45" s="96"/>
      <c r="I45" s="121"/>
      <c r="J45" s="89"/>
      <c r="M45" s="67"/>
      <c r="N45" s="69"/>
      <c r="O45" s="69"/>
      <c r="P45" s="70"/>
    </row>
    <row r="46" spans="1:16" ht="18" hidden="1">
      <c r="A46" s="122">
        <f t="shared" si="2"/>
        <v>2</v>
      </c>
      <c r="B46" s="92">
        <f>'+15ans Syn NC'!$B$27</f>
        <v>0</v>
      </c>
      <c r="C46" s="93">
        <f>'+15ans Syn NC'!$B$28</f>
        <v>0</v>
      </c>
      <c r="D46" s="83">
        <f>'+15ans Syn NC'!$B$29</f>
        <v>0</v>
      </c>
      <c r="E46" s="94"/>
      <c r="F46" s="95"/>
      <c r="G46" s="86">
        <f>'+15ans Syn NC'!$M$29</f>
        <v>0</v>
      </c>
      <c r="H46" s="95"/>
      <c r="I46" s="123"/>
      <c r="J46" s="89"/>
      <c r="M46" s="67"/>
      <c r="N46" s="69"/>
      <c r="O46" s="69"/>
      <c r="P46" s="70"/>
    </row>
    <row r="47" spans="10:16" ht="18" hidden="1">
      <c r="J47" s="89"/>
      <c r="M47" s="67"/>
      <c r="N47" s="69"/>
      <c r="O47" s="69"/>
      <c r="P47" s="70"/>
    </row>
    <row r="48" spans="10:16" ht="18" hidden="1">
      <c r="J48" s="124"/>
      <c r="M48" s="67"/>
      <c r="N48" s="69"/>
      <c r="O48" s="69"/>
      <c r="P48" s="70"/>
    </row>
  </sheetData>
  <sheetProtection selectLockedCells="1" selectUnlockedCells="1"/>
  <mergeCells count="6">
    <mergeCell ref="A8:I8"/>
    <mergeCell ref="A9:I9"/>
    <mergeCell ref="E11:I12"/>
    <mergeCell ref="E17:I18"/>
    <mergeCell ref="E29:I30"/>
    <mergeCell ref="E39:I40"/>
  </mergeCells>
  <printOptions horizontalCentered="1"/>
  <pageMargins left="0.11805555555555555" right="0.07847222222222222" top="0.4722222222222222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90" zoomScalePageLayoutView="0" workbookViewId="0" topLeftCell="A9">
      <selection activeCell="K26" sqref="K26"/>
    </sheetView>
  </sheetViews>
  <sheetFormatPr defaultColWidth="11.421875" defaultRowHeight="12.75"/>
  <cols>
    <col min="1" max="1" width="6.00390625" style="125" customWidth="1"/>
    <col min="2" max="2" width="31.421875" style="1" customWidth="1"/>
    <col min="3" max="3" width="5.7109375" style="1" customWidth="1"/>
    <col min="4" max="5" width="6.8515625" style="1" customWidth="1"/>
    <col min="6" max="6" width="7.00390625" style="1" customWidth="1"/>
    <col min="7" max="7" width="8.421875" style="1" customWidth="1"/>
    <col min="8" max="8" width="7.003906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8.140625" style="1" customWidth="1"/>
    <col min="13" max="16384" width="11.421875" style="1" customWidth="1"/>
  </cols>
  <sheetData>
    <row r="1" spans="3:10" ht="18">
      <c r="C1" s="126" t="s">
        <v>81</v>
      </c>
      <c r="J1" s="127" t="str">
        <f>Compétition!$D$21</f>
        <v>Oullins</v>
      </c>
    </row>
    <row r="2" spans="3:5" ht="15.75">
      <c r="C2" s="276">
        <f>Compétition!$D$20</f>
        <v>42841</v>
      </c>
      <c r="D2" s="276"/>
      <c r="E2" s="276"/>
    </row>
    <row r="3" spans="3:10" ht="36.75" customHeight="1">
      <c r="C3" s="267" t="str">
        <f>Compétition!$D$22</f>
        <v>Compétition Régionale Trampoline Equipe/Synchro</v>
      </c>
      <c r="D3" s="267"/>
      <c r="E3" s="267"/>
      <c r="F3" s="267"/>
      <c r="G3" s="267"/>
      <c r="H3" s="267"/>
      <c r="I3" s="267"/>
      <c r="J3" s="267"/>
    </row>
    <row r="6" ht="12" customHeight="1"/>
    <row r="7" ht="26.25">
      <c r="E7" s="128" t="s">
        <v>82</v>
      </c>
    </row>
    <row r="8" ht="12.75">
      <c r="A8" s="129" t="s">
        <v>83</v>
      </c>
    </row>
    <row r="10" spans="1:10" ht="12.75">
      <c r="A10" s="130" t="s">
        <v>68</v>
      </c>
      <c r="B10" s="39" t="s">
        <v>84</v>
      </c>
      <c r="C10" s="131" t="s">
        <v>85</v>
      </c>
      <c r="D10" s="131"/>
      <c r="E10" s="131" t="s">
        <v>86</v>
      </c>
      <c r="F10" s="131"/>
      <c r="G10" s="131" t="s">
        <v>87</v>
      </c>
      <c r="H10" s="131" t="s">
        <v>88</v>
      </c>
      <c r="I10" s="131" t="s">
        <v>89</v>
      </c>
      <c r="J10" s="132" t="s">
        <v>70</v>
      </c>
    </row>
    <row r="11" spans="1:10" ht="12.75">
      <c r="A11" s="133"/>
      <c r="B11" s="41" t="s">
        <v>90</v>
      </c>
      <c r="C11" s="134"/>
      <c r="D11" s="135" t="s">
        <v>91</v>
      </c>
      <c r="E11" s="135" t="s">
        <v>92</v>
      </c>
      <c r="F11" s="135" t="s">
        <v>93</v>
      </c>
      <c r="G11" s="135" t="s">
        <v>94</v>
      </c>
      <c r="H11" s="41"/>
      <c r="I11" s="41"/>
      <c r="J11" s="136"/>
    </row>
    <row r="12" spans="1:13" ht="15">
      <c r="A12" s="137"/>
      <c r="B12" s="138" t="s">
        <v>95</v>
      </c>
      <c r="C12" s="139">
        <v>1</v>
      </c>
      <c r="D12" s="140">
        <v>7.2</v>
      </c>
      <c r="E12" s="140">
        <v>7.4</v>
      </c>
      <c r="F12" s="140">
        <v>7.5</v>
      </c>
      <c r="G12" s="141">
        <f aca="true" t="shared" si="0" ref="G12:G19">SUM(D12:F12)</f>
        <v>22.1</v>
      </c>
      <c r="H12" s="142"/>
      <c r="I12" s="143"/>
      <c r="J12" s="144">
        <f aca="true" t="shared" si="1" ref="J12:J19">G12</f>
        <v>22.1</v>
      </c>
      <c r="L12"/>
      <c r="M12"/>
    </row>
    <row r="13" spans="1:14" ht="15">
      <c r="A13" s="145"/>
      <c r="B13" s="146" t="s">
        <v>96</v>
      </c>
      <c r="C13" s="147">
        <v>2</v>
      </c>
      <c r="D13" s="148">
        <v>7.6</v>
      </c>
      <c r="E13" s="148">
        <v>7.8</v>
      </c>
      <c r="F13" s="148">
        <v>7.5</v>
      </c>
      <c r="G13" s="149">
        <f t="shared" si="0"/>
        <v>22.9</v>
      </c>
      <c r="H13" s="150"/>
      <c r="I13" s="151"/>
      <c r="J13" s="152">
        <f t="shared" si="1"/>
        <v>22.9</v>
      </c>
      <c r="L13"/>
      <c r="M13"/>
      <c r="N13"/>
    </row>
    <row r="14" spans="1:14" ht="15">
      <c r="A14" s="153"/>
      <c r="B14" s="154" t="s">
        <v>97</v>
      </c>
      <c r="C14" s="147">
        <v>1</v>
      </c>
      <c r="D14" s="148">
        <v>7.1</v>
      </c>
      <c r="E14" s="148">
        <v>7.1</v>
      </c>
      <c r="F14" s="148">
        <v>7</v>
      </c>
      <c r="G14" s="149">
        <f t="shared" si="0"/>
        <v>21.2</v>
      </c>
      <c r="H14" s="150"/>
      <c r="I14" s="151"/>
      <c r="J14" s="152">
        <f t="shared" si="1"/>
        <v>21.2</v>
      </c>
      <c r="L14"/>
      <c r="M14"/>
      <c r="N14"/>
    </row>
    <row r="15" spans="1:14" ht="15">
      <c r="A15" s="145"/>
      <c r="B15" s="146" t="str">
        <f>B13</f>
        <v>SGA1 – ALLEX</v>
      </c>
      <c r="C15" s="147">
        <v>2</v>
      </c>
      <c r="D15" s="148">
        <v>7.2</v>
      </c>
      <c r="E15" s="148">
        <v>7.2</v>
      </c>
      <c r="F15" s="148">
        <v>6.7</v>
      </c>
      <c r="G15" s="149">
        <f t="shared" si="0"/>
        <v>21.1</v>
      </c>
      <c r="H15" s="150"/>
      <c r="I15" s="151"/>
      <c r="J15" s="152">
        <f t="shared" si="1"/>
        <v>21.1</v>
      </c>
      <c r="L15"/>
      <c r="M15"/>
      <c r="N15"/>
    </row>
    <row r="16" spans="1:14" ht="15">
      <c r="A16" s="155"/>
      <c r="B16" s="154" t="s">
        <v>98</v>
      </c>
      <c r="C16" s="147">
        <v>1</v>
      </c>
      <c r="D16" s="148">
        <v>6.7</v>
      </c>
      <c r="E16" s="148">
        <v>6.6</v>
      </c>
      <c r="F16" s="148">
        <v>6.7</v>
      </c>
      <c r="G16" s="149">
        <f t="shared" si="0"/>
        <v>20</v>
      </c>
      <c r="H16" s="150"/>
      <c r="I16" s="151"/>
      <c r="J16" s="152">
        <f t="shared" si="1"/>
        <v>20</v>
      </c>
      <c r="L16"/>
      <c r="M16"/>
      <c r="N16"/>
    </row>
    <row r="17" spans="1:14" ht="15">
      <c r="A17" s="145"/>
      <c r="B17" s="146" t="str">
        <f>B13</f>
        <v>SGA1 – ALLEX</v>
      </c>
      <c r="C17" s="147">
        <v>2</v>
      </c>
      <c r="D17" s="148">
        <v>7.3</v>
      </c>
      <c r="E17" s="148">
        <v>7.4</v>
      </c>
      <c r="F17" s="148">
        <v>7.5</v>
      </c>
      <c r="G17" s="149">
        <f t="shared" si="0"/>
        <v>22.2</v>
      </c>
      <c r="H17" s="150"/>
      <c r="I17" s="151"/>
      <c r="J17" s="152">
        <f t="shared" si="1"/>
        <v>22.2</v>
      </c>
      <c r="N17"/>
    </row>
    <row r="18" spans="1:14" ht="15">
      <c r="A18" s="153"/>
      <c r="B18" s="154" t="s">
        <v>99</v>
      </c>
      <c r="C18" s="147">
        <v>1</v>
      </c>
      <c r="D18" s="148">
        <v>6.3</v>
      </c>
      <c r="E18" s="148">
        <v>6.5</v>
      </c>
      <c r="F18" s="148">
        <v>6</v>
      </c>
      <c r="G18" s="149">
        <f t="shared" si="0"/>
        <v>18.8</v>
      </c>
      <c r="H18" s="150"/>
      <c r="I18" s="151"/>
      <c r="J18" s="152">
        <f t="shared" si="1"/>
        <v>18.8</v>
      </c>
      <c r="N18"/>
    </row>
    <row r="19" spans="1:14" ht="15">
      <c r="A19" s="145"/>
      <c r="B19" s="146" t="str">
        <f>B13</f>
        <v>SGA1 – ALLEX</v>
      </c>
      <c r="C19" s="147">
        <v>2</v>
      </c>
      <c r="D19" s="148">
        <v>5.3</v>
      </c>
      <c r="E19" s="148">
        <v>5.5</v>
      </c>
      <c r="F19" s="148">
        <v>5.4</v>
      </c>
      <c r="G19" s="149">
        <f t="shared" si="0"/>
        <v>16.200000000000003</v>
      </c>
      <c r="H19" s="150"/>
      <c r="I19" s="151"/>
      <c r="J19" s="152">
        <f t="shared" si="1"/>
        <v>16.200000000000003</v>
      </c>
      <c r="N19"/>
    </row>
    <row r="20" spans="1:14" ht="18">
      <c r="A20" s="133"/>
      <c r="B20" s="41"/>
      <c r="C20" s="156"/>
      <c r="D20" s="134"/>
      <c r="E20" s="134"/>
      <c r="F20" s="134"/>
      <c r="G20" s="134"/>
      <c r="H20" s="134"/>
      <c r="I20" s="134"/>
      <c r="J20" s="157">
        <f>SUM(J12:J19)</f>
        <v>164.5</v>
      </c>
      <c r="N20"/>
    </row>
    <row r="21" spans="1:14" ht="15">
      <c r="A21" s="137"/>
      <c r="B21" s="158" t="s">
        <v>100</v>
      </c>
      <c r="C21" s="139">
        <v>1</v>
      </c>
      <c r="D21" s="140">
        <v>8.4</v>
      </c>
      <c r="E21" s="140">
        <v>8</v>
      </c>
      <c r="F21" s="140">
        <v>8.5</v>
      </c>
      <c r="G21" s="141">
        <f aca="true" t="shared" si="2" ref="G21:G28">SUM(D21:F21)</f>
        <v>24.9</v>
      </c>
      <c r="H21" s="142"/>
      <c r="I21" s="143"/>
      <c r="J21" s="144">
        <f aca="true" t="shared" si="3" ref="J21:J28">G21</f>
        <v>24.9</v>
      </c>
      <c r="L21"/>
      <c r="M21"/>
      <c r="N21"/>
    </row>
    <row r="22" spans="1:14" ht="15">
      <c r="A22" s="145"/>
      <c r="B22" s="146" t="s">
        <v>101</v>
      </c>
      <c r="C22" s="147">
        <v>2</v>
      </c>
      <c r="D22" s="148">
        <v>7.7</v>
      </c>
      <c r="E22" s="148">
        <v>7.8</v>
      </c>
      <c r="F22" s="148">
        <v>7.9</v>
      </c>
      <c r="G22" s="149">
        <f t="shared" si="2"/>
        <v>23.4</v>
      </c>
      <c r="H22" s="150"/>
      <c r="I22" s="151"/>
      <c r="J22" s="152">
        <f t="shared" si="3"/>
        <v>23.4</v>
      </c>
      <c r="L22"/>
      <c r="M22"/>
      <c r="N22"/>
    </row>
    <row r="23" spans="1:14" ht="15">
      <c r="A23" s="153"/>
      <c r="B23" s="138" t="s">
        <v>102</v>
      </c>
      <c r="C23" s="147">
        <v>1</v>
      </c>
      <c r="D23" s="148">
        <v>8.7</v>
      </c>
      <c r="E23" s="148">
        <v>8.5</v>
      </c>
      <c r="F23" s="148">
        <v>8.5</v>
      </c>
      <c r="G23" s="149">
        <f t="shared" si="2"/>
        <v>25.7</v>
      </c>
      <c r="H23" s="150"/>
      <c r="I23" s="151"/>
      <c r="J23" s="152">
        <f t="shared" si="3"/>
        <v>25.7</v>
      </c>
      <c r="L23"/>
      <c r="M23"/>
      <c r="N23"/>
    </row>
    <row r="24" spans="1:14" ht="15">
      <c r="A24" s="145"/>
      <c r="B24" s="146" t="str">
        <f>B22</f>
        <v>PLO1 - OULLINS</v>
      </c>
      <c r="C24" s="147">
        <v>2</v>
      </c>
      <c r="D24" s="148">
        <v>8.8</v>
      </c>
      <c r="E24" s="148">
        <v>8.7</v>
      </c>
      <c r="F24" s="148">
        <v>8.2</v>
      </c>
      <c r="G24" s="149">
        <f t="shared" si="2"/>
        <v>25.7</v>
      </c>
      <c r="H24" s="150"/>
      <c r="I24" s="151"/>
      <c r="J24" s="152">
        <f t="shared" si="3"/>
        <v>25.7</v>
      </c>
      <c r="L24"/>
      <c r="M24"/>
      <c r="N24"/>
    </row>
    <row r="25" spans="1:14" ht="15">
      <c r="A25" s="153"/>
      <c r="B25" s="138" t="s">
        <v>103</v>
      </c>
      <c r="C25" s="147">
        <v>1</v>
      </c>
      <c r="D25" s="148">
        <v>8.3</v>
      </c>
      <c r="E25" s="148">
        <v>8.4</v>
      </c>
      <c r="F25" s="148">
        <v>8.5</v>
      </c>
      <c r="G25" s="149">
        <f t="shared" si="2"/>
        <v>25.200000000000003</v>
      </c>
      <c r="H25" s="150"/>
      <c r="I25" s="151"/>
      <c r="J25" s="152">
        <f t="shared" si="3"/>
        <v>25.200000000000003</v>
      </c>
      <c r="L25"/>
      <c r="M25"/>
      <c r="N25"/>
    </row>
    <row r="26" spans="1:14" ht="15">
      <c r="A26" s="145"/>
      <c r="B26" s="146" t="str">
        <f>B22</f>
        <v>PLO1 - OULLINS</v>
      </c>
      <c r="C26" s="147">
        <v>2</v>
      </c>
      <c r="D26" s="148">
        <v>8.1</v>
      </c>
      <c r="E26" s="148">
        <v>8.3</v>
      </c>
      <c r="F26" s="148">
        <v>8.3</v>
      </c>
      <c r="G26" s="149">
        <f t="shared" si="2"/>
        <v>24.7</v>
      </c>
      <c r="H26" s="150"/>
      <c r="I26" s="151"/>
      <c r="J26" s="152">
        <f t="shared" si="3"/>
        <v>24.7</v>
      </c>
      <c r="L26"/>
      <c r="M26"/>
      <c r="N26"/>
    </row>
    <row r="27" spans="1:14" ht="15">
      <c r="A27" s="153"/>
      <c r="B27" s="154" t="s">
        <v>104</v>
      </c>
      <c r="C27" s="147">
        <v>1</v>
      </c>
      <c r="D27" s="148">
        <v>7.8</v>
      </c>
      <c r="E27" s="148">
        <v>7.5</v>
      </c>
      <c r="F27" s="148">
        <v>7.8</v>
      </c>
      <c r="G27" s="149">
        <f t="shared" si="2"/>
        <v>23.1</v>
      </c>
      <c r="H27" s="150"/>
      <c r="I27" s="151"/>
      <c r="J27" s="152">
        <f t="shared" si="3"/>
        <v>23.1</v>
      </c>
      <c r="L27"/>
      <c r="M27"/>
      <c r="N27"/>
    </row>
    <row r="28" spans="1:10" ht="15">
      <c r="A28" s="145"/>
      <c r="B28" s="146" t="str">
        <f>B22</f>
        <v>PLO1 - OULLINS</v>
      </c>
      <c r="C28" s="147">
        <v>2</v>
      </c>
      <c r="D28" s="148">
        <v>8.9</v>
      </c>
      <c r="E28" s="148">
        <v>8.8</v>
      </c>
      <c r="F28" s="148">
        <v>8.4</v>
      </c>
      <c r="G28" s="149">
        <f t="shared" si="2"/>
        <v>26.1</v>
      </c>
      <c r="H28" s="150"/>
      <c r="I28" s="151"/>
      <c r="J28" s="152">
        <f t="shared" si="3"/>
        <v>26.1</v>
      </c>
    </row>
    <row r="29" spans="1:10" ht="18">
      <c r="A29" s="133"/>
      <c r="B29" s="41"/>
      <c r="C29" s="159"/>
      <c r="D29" s="41"/>
      <c r="E29" s="41"/>
      <c r="F29" s="41"/>
      <c r="G29" s="41"/>
      <c r="H29" s="41"/>
      <c r="I29" s="41"/>
      <c r="J29" s="157">
        <f>SUM(J21:J28)</f>
        <v>198.79999999999998</v>
      </c>
    </row>
    <row r="30" spans="1:14" ht="15">
      <c r="A30" s="137"/>
      <c r="B30" s="158" t="s">
        <v>105</v>
      </c>
      <c r="C30" s="139">
        <v>1</v>
      </c>
      <c r="D30" s="140">
        <v>7.5</v>
      </c>
      <c r="E30" s="140">
        <v>7</v>
      </c>
      <c r="F30" s="140">
        <v>7.3</v>
      </c>
      <c r="G30" s="141">
        <f aca="true" t="shared" si="4" ref="G30:G37">SUM(D30:F30)</f>
        <v>21.8</v>
      </c>
      <c r="H30" s="142"/>
      <c r="I30" s="143"/>
      <c r="J30" s="144">
        <f aca="true" t="shared" si="5" ref="J30:J37">G30</f>
        <v>21.8</v>
      </c>
      <c r="L30"/>
      <c r="M30"/>
      <c r="N30"/>
    </row>
    <row r="31" spans="1:14" ht="15">
      <c r="A31" s="145"/>
      <c r="B31" s="146" t="s">
        <v>106</v>
      </c>
      <c r="C31" s="147">
        <v>2</v>
      </c>
      <c r="D31" s="148">
        <v>6.8</v>
      </c>
      <c r="E31" s="148">
        <v>7</v>
      </c>
      <c r="F31" s="148">
        <v>7.1</v>
      </c>
      <c r="G31" s="149">
        <f t="shared" si="4"/>
        <v>20.9</v>
      </c>
      <c r="H31" s="150"/>
      <c r="I31" s="151"/>
      <c r="J31" s="152">
        <f t="shared" si="5"/>
        <v>20.9</v>
      </c>
      <c r="L31"/>
      <c r="M31"/>
      <c r="N31"/>
    </row>
    <row r="32" spans="1:14" ht="15">
      <c r="A32" s="153"/>
      <c r="B32" s="138" t="s">
        <v>107</v>
      </c>
      <c r="C32" s="147">
        <v>1</v>
      </c>
      <c r="D32" s="148">
        <v>5.5</v>
      </c>
      <c r="E32" s="148">
        <v>5.5</v>
      </c>
      <c r="F32" s="148">
        <v>5.3</v>
      </c>
      <c r="G32" s="149">
        <f t="shared" si="4"/>
        <v>16.3</v>
      </c>
      <c r="H32" s="150"/>
      <c r="I32" s="151"/>
      <c r="J32" s="152">
        <f t="shared" si="5"/>
        <v>16.3</v>
      </c>
      <c r="L32"/>
      <c r="M32"/>
      <c r="N32"/>
    </row>
    <row r="33" spans="1:14" ht="15">
      <c r="A33" s="145"/>
      <c r="B33" s="146" t="str">
        <f>B31</f>
        <v>ALB - BRON</v>
      </c>
      <c r="C33" s="147">
        <v>2</v>
      </c>
      <c r="D33" s="148">
        <v>7.2</v>
      </c>
      <c r="E33" s="148">
        <v>7.6</v>
      </c>
      <c r="F33" s="148">
        <v>7.4</v>
      </c>
      <c r="G33" s="149">
        <f t="shared" si="4"/>
        <v>22.200000000000003</v>
      </c>
      <c r="H33" s="150"/>
      <c r="I33" s="151"/>
      <c r="J33" s="152">
        <f t="shared" si="5"/>
        <v>22.200000000000003</v>
      </c>
      <c r="L33"/>
      <c r="M33"/>
      <c r="N33"/>
    </row>
    <row r="34" spans="1:14" ht="15">
      <c r="A34" s="153"/>
      <c r="B34" s="138" t="s">
        <v>108</v>
      </c>
      <c r="C34" s="147">
        <v>1</v>
      </c>
      <c r="D34" s="148">
        <v>7</v>
      </c>
      <c r="E34" s="148">
        <v>7.3</v>
      </c>
      <c r="F34" s="148">
        <v>7.1</v>
      </c>
      <c r="G34" s="149">
        <f t="shared" si="4"/>
        <v>21.4</v>
      </c>
      <c r="H34" s="150"/>
      <c r="I34" s="151"/>
      <c r="J34" s="152">
        <f t="shared" si="5"/>
        <v>21.4</v>
      </c>
      <c r="L34"/>
      <c r="M34"/>
      <c r="N34"/>
    </row>
    <row r="35" spans="1:14" ht="15">
      <c r="A35" s="145"/>
      <c r="B35" s="146" t="str">
        <f>B33</f>
        <v>ALB - BRON</v>
      </c>
      <c r="C35" s="147">
        <v>2</v>
      </c>
      <c r="D35" s="148">
        <v>6.5</v>
      </c>
      <c r="E35" s="148">
        <v>6.6</v>
      </c>
      <c r="F35" s="148">
        <v>6.8</v>
      </c>
      <c r="G35" s="149">
        <f t="shared" si="4"/>
        <v>19.9</v>
      </c>
      <c r="H35" s="150"/>
      <c r="I35" s="151"/>
      <c r="J35" s="152">
        <f t="shared" si="5"/>
        <v>19.9</v>
      </c>
      <c r="L35"/>
      <c r="M35"/>
      <c r="N35"/>
    </row>
    <row r="36" spans="1:14" ht="15">
      <c r="A36" s="153"/>
      <c r="B36" s="138" t="s">
        <v>109</v>
      </c>
      <c r="C36" s="147">
        <v>1</v>
      </c>
      <c r="D36" s="148">
        <v>3.7</v>
      </c>
      <c r="E36" s="148">
        <v>3.5</v>
      </c>
      <c r="F36" s="148">
        <v>3.8</v>
      </c>
      <c r="G36" s="149">
        <f t="shared" si="4"/>
        <v>11</v>
      </c>
      <c r="H36" s="150"/>
      <c r="I36" s="151"/>
      <c r="J36" s="152">
        <f t="shared" si="5"/>
        <v>11</v>
      </c>
      <c r="L36"/>
      <c r="M36"/>
      <c r="N36"/>
    </row>
    <row r="37" spans="1:14" ht="15">
      <c r="A37" s="145"/>
      <c r="B37" s="146" t="str">
        <f>B31</f>
        <v>ALB - BRON</v>
      </c>
      <c r="C37" s="147">
        <v>2</v>
      </c>
      <c r="D37" s="148">
        <v>4</v>
      </c>
      <c r="E37" s="148">
        <v>4.2</v>
      </c>
      <c r="F37" s="148">
        <v>3.9</v>
      </c>
      <c r="G37" s="149">
        <f t="shared" si="4"/>
        <v>12.1</v>
      </c>
      <c r="H37" s="150"/>
      <c r="I37" s="151"/>
      <c r="J37" s="152">
        <f t="shared" si="5"/>
        <v>12.1</v>
      </c>
      <c r="L37"/>
      <c r="M37"/>
      <c r="N37"/>
    </row>
    <row r="38" spans="1:10" ht="18">
      <c r="A38" s="133"/>
      <c r="B38" s="41"/>
      <c r="C38" s="159"/>
      <c r="D38" s="41"/>
      <c r="E38" s="41"/>
      <c r="F38" s="41"/>
      <c r="G38" s="41"/>
      <c r="H38" s="41"/>
      <c r="I38" s="41"/>
      <c r="J38" s="157">
        <f>SUM(J30:J37)</f>
        <v>145.6</v>
      </c>
    </row>
    <row r="39" spans="1:10" ht="15">
      <c r="A39" s="137"/>
      <c r="B39" s="154" t="s">
        <v>110</v>
      </c>
      <c r="C39" s="139">
        <v>1</v>
      </c>
      <c r="D39" s="140">
        <v>8.5</v>
      </c>
      <c r="E39" s="140">
        <v>8.6</v>
      </c>
      <c r="F39" s="140">
        <v>8.1</v>
      </c>
      <c r="G39" s="141">
        <f aca="true" t="shared" si="6" ref="G39:G46">SUM(D39:F39)</f>
        <v>25.200000000000003</v>
      </c>
      <c r="H39" s="142"/>
      <c r="I39" s="143"/>
      <c r="J39" s="144">
        <f aca="true" t="shared" si="7" ref="J39:J46">G39</f>
        <v>25.200000000000003</v>
      </c>
    </row>
    <row r="40" spans="1:14" ht="15">
      <c r="A40" s="145"/>
      <c r="B40" s="146" t="s">
        <v>111</v>
      </c>
      <c r="C40" s="147">
        <v>2</v>
      </c>
      <c r="D40" s="148">
        <v>7.8</v>
      </c>
      <c r="E40" s="148">
        <v>7.7</v>
      </c>
      <c r="F40" s="148">
        <v>7.8</v>
      </c>
      <c r="G40" s="149">
        <f t="shared" si="6"/>
        <v>23.3</v>
      </c>
      <c r="H40" s="150"/>
      <c r="I40" s="151"/>
      <c r="J40" s="152">
        <f t="shared" si="7"/>
        <v>23.3</v>
      </c>
      <c r="L40"/>
      <c r="M40"/>
      <c r="N40"/>
    </row>
    <row r="41" spans="1:14" ht="15">
      <c r="A41" s="153"/>
      <c r="B41" s="154" t="s">
        <v>112</v>
      </c>
      <c r="C41" s="147">
        <v>1</v>
      </c>
      <c r="D41" s="148">
        <v>6.7</v>
      </c>
      <c r="E41" s="148">
        <v>6.4</v>
      </c>
      <c r="F41" s="148">
        <v>6.5</v>
      </c>
      <c r="G41" s="149">
        <f t="shared" si="6"/>
        <v>19.6</v>
      </c>
      <c r="H41" s="150"/>
      <c r="I41" s="151"/>
      <c r="J41" s="152">
        <f t="shared" si="7"/>
        <v>19.6</v>
      </c>
      <c r="L41"/>
      <c r="M41"/>
      <c r="N41"/>
    </row>
    <row r="42" spans="1:14" ht="15">
      <c r="A42" s="145"/>
      <c r="B42" s="146" t="str">
        <f>B40</f>
        <v>PLO2 - OULLINS</v>
      </c>
      <c r="C42" s="147">
        <v>2</v>
      </c>
      <c r="D42" s="148">
        <v>7.2</v>
      </c>
      <c r="E42" s="148">
        <v>7.3</v>
      </c>
      <c r="F42" s="148">
        <v>7.5</v>
      </c>
      <c r="G42" s="149">
        <f t="shared" si="6"/>
        <v>22</v>
      </c>
      <c r="H42" s="150"/>
      <c r="I42" s="151"/>
      <c r="J42" s="152">
        <f t="shared" si="7"/>
        <v>22</v>
      </c>
      <c r="L42"/>
      <c r="M42"/>
      <c r="N42"/>
    </row>
    <row r="43" spans="1:14" ht="15">
      <c r="A43" s="153"/>
      <c r="B43" s="138" t="s">
        <v>113</v>
      </c>
      <c r="C43" s="147">
        <v>1</v>
      </c>
      <c r="D43" s="148">
        <v>8</v>
      </c>
      <c r="E43" s="148">
        <v>7.9</v>
      </c>
      <c r="F43" s="148">
        <v>7.8</v>
      </c>
      <c r="G43" s="149">
        <f t="shared" si="6"/>
        <v>23.7</v>
      </c>
      <c r="H43" s="150"/>
      <c r="I43" s="151"/>
      <c r="J43" s="152">
        <f t="shared" si="7"/>
        <v>23.7</v>
      </c>
      <c r="L43"/>
      <c r="M43"/>
      <c r="N43"/>
    </row>
    <row r="44" spans="1:14" ht="15">
      <c r="A44" s="145"/>
      <c r="B44" s="146" t="str">
        <f>B40</f>
        <v>PLO2 - OULLINS</v>
      </c>
      <c r="C44" s="147">
        <v>2</v>
      </c>
      <c r="D44" s="148">
        <v>4.5</v>
      </c>
      <c r="E44" s="148">
        <v>4.7</v>
      </c>
      <c r="F44" s="148">
        <v>4.8</v>
      </c>
      <c r="G44" s="149">
        <f t="shared" si="6"/>
        <v>14</v>
      </c>
      <c r="H44" s="150"/>
      <c r="I44" s="151"/>
      <c r="J44" s="152">
        <f t="shared" si="7"/>
        <v>14</v>
      </c>
      <c r="L44"/>
      <c r="M44"/>
      <c r="N44"/>
    </row>
    <row r="45" spans="1:14" ht="15">
      <c r="A45" s="153"/>
      <c r="B45" s="138"/>
      <c r="C45" s="147">
        <v>1</v>
      </c>
      <c r="D45" s="148"/>
      <c r="E45" s="148"/>
      <c r="F45" s="148"/>
      <c r="G45" s="149">
        <f t="shared" si="6"/>
        <v>0</v>
      </c>
      <c r="H45" s="150"/>
      <c r="I45" s="151"/>
      <c r="J45" s="152">
        <f t="shared" si="7"/>
        <v>0</v>
      </c>
      <c r="L45"/>
      <c r="M45"/>
      <c r="N45"/>
    </row>
    <row r="46" spans="1:14" ht="15">
      <c r="A46" s="145"/>
      <c r="B46" s="146"/>
      <c r="C46" s="147">
        <v>2</v>
      </c>
      <c r="D46" s="148"/>
      <c r="E46" s="148"/>
      <c r="F46" s="148"/>
      <c r="G46" s="149">
        <f t="shared" si="6"/>
        <v>0</v>
      </c>
      <c r="H46" s="150"/>
      <c r="I46" s="151"/>
      <c r="J46" s="152">
        <f t="shared" si="7"/>
        <v>0</v>
      </c>
      <c r="L46"/>
      <c r="M46"/>
      <c r="N46"/>
    </row>
    <row r="47" spans="1:14" ht="18">
      <c r="A47" s="133"/>
      <c r="B47" s="41"/>
      <c r="C47" s="159"/>
      <c r="D47" s="41"/>
      <c r="E47" s="41"/>
      <c r="F47" s="41"/>
      <c r="G47" s="41"/>
      <c r="H47" s="41"/>
      <c r="I47" s="41"/>
      <c r="J47" s="157">
        <f>SUM(J39:J46)</f>
        <v>127.8</v>
      </c>
      <c r="L47"/>
      <c r="M47"/>
      <c r="N47"/>
    </row>
    <row r="48" spans="1:10" ht="12.75">
      <c r="A48" s="130" t="s">
        <v>68</v>
      </c>
      <c r="B48" s="39" t="s">
        <v>84</v>
      </c>
      <c r="C48" s="131" t="s">
        <v>85</v>
      </c>
      <c r="D48" s="131"/>
      <c r="E48" s="131" t="s">
        <v>86</v>
      </c>
      <c r="F48" s="131"/>
      <c r="G48" s="131" t="s">
        <v>87</v>
      </c>
      <c r="H48" s="131" t="s">
        <v>88</v>
      </c>
      <c r="I48" s="131" t="s">
        <v>89</v>
      </c>
      <c r="J48" s="132" t="s">
        <v>70</v>
      </c>
    </row>
    <row r="49" spans="1:10" ht="12.75">
      <c r="A49" s="133"/>
      <c r="B49" s="41" t="s">
        <v>114</v>
      </c>
      <c r="C49" s="134"/>
      <c r="D49" s="135" t="s">
        <v>91</v>
      </c>
      <c r="E49" s="135" t="s">
        <v>92</v>
      </c>
      <c r="F49" s="135" t="s">
        <v>93</v>
      </c>
      <c r="G49" s="135" t="s">
        <v>94</v>
      </c>
      <c r="H49" s="41"/>
      <c r="I49" s="41"/>
      <c r="J49" s="136"/>
    </row>
    <row r="50" spans="1:14" ht="15">
      <c r="A50" s="137"/>
      <c r="B50" s="154"/>
      <c r="C50" s="139">
        <v>1</v>
      </c>
      <c r="D50" s="140"/>
      <c r="E50" s="140"/>
      <c r="F50" s="140"/>
      <c r="G50" s="149">
        <f aca="true" t="shared" si="8" ref="G50:G57">SUM(D50:F50)</f>
        <v>0</v>
      </c>
      <c r="H50" s="142"/>
      <c r="I50" s="143"/>
      <c r="J50" s="144">
        <f aca="true" t="shared" si="9" ref="J50:J57">G50</f>
        <v>0</v>
      </c>
      <c r="L50"/>
      <c r="M50"/>
      <c r="N50"/>
    </row>
    <row r="51" spans="1:14" ht="15">
      <c r="A51" s="145"/>
      <c r="B51" s="146"/>
      <c r="C51" s="147">
        <v>2</v>
      </c>
      <c r="D51" s="148"/>
      <c r="E51" s="148"/>
      <c r="F51" s="160"/>
      <c r="G51" s="149">
        <f t="shared" si="8"/>
        <v>0</v>
      </c>
      <c r="H51" s="150"/>
      <c r="I51" s="151"/>
      <c r="J51" s="152">
        <f t="shared" si="9"/>
        <v>0</v>
      </c>
      <c r="L51"/>
      <c r="M51"/>
      <c r="N51"/>
    </row>
    <row r="52" spans="1:14" ht="15">
      <c r="A52" s="153"/>
      <c r="B52" s="154"/>
      <c r="C52" s="147">
        <v>1</v>
      </c>
      <c r="D52" s="148"/>
      <c r="E52" s="148"/>
      <c r="F52" s="148"/>
      <c r="G52" s="149">
        <f t="shared" si="8"/>
        <v>0</v>
      </c>
      <c r="H52" s="150"/>
      <c r="I52" s="151"/>
      <c r="J52" s="152">
        <f t="shared" si="9"/>
        <v>0</v>
      </c>
      <c r="L52"/>
      <c r="M52"/>
      <c r="N52"/>
    </row>
    <row r="53" spans="1:14" ht="15">
      <c r="A53" s="145"/>
      <c r="B53" s="146"/>
      <c r="C53" s="147">
        <v>2</v>
      </c>
      <c r="D53" s="148"/>
      <c r="E53" s="148"/>
      <c r="F53" s="148"/>
      <c r="G53" s="149">
        <f t="shared" si="8"/>
        <v>0</v>
      </c>
      <c r="H53" s="150"/>
      <c r="I53" s="151"/>
      <c r="J53" s="152">
        <f t="shared" si="9"/>
        <v>0</v>
      </c>
      <c r="L53"/>
      <c r="M53"/>
      <c r="N53"/>
    </row>
    <row r="54" spans="1:10" ht="15">
      <c r="A54" s="155"/>
      <c r="B54" s="154"/>
      <c r="C54" s="147">
        <v>1</v>
      </c>
      <c r="D54" s="148"/>
      <c r="E54" s="148"/>
      <c r="F54" s="148"/>
      <c r="G54" s="149">
        <f t="shared" si="8"/>
        <v>0</v>
      </c>
      <c r="H54" s="150"/>
      <c r="I54" s="151"/>
      <c r="J54" s="152">
        <f t="shared" si="9"/>
        <v>0</v>
      </c>
    </row>
    <row r="55" spans="1:10" ht="15">
      <c r="A55" s="145"/>
      <c r="B55" s="146"/>
      <c r="C55" s="147">
        <v>2</v>
      </c>
      <c r="D55" s="148"/>
      <c r="E55" s="148"/>
      <c r="F55" s="148"/>
      <c r="G55" s="149">
        <f t="shared" si="8"/>
        <v>0</v>
      </c>
      <c r="H55" s="150"/>
      <c r="I55" s="151"/>
      <c r="J55" s="152">
        <f t="shared" si="9"/>
        <v>0</v>
      </c>
    </row>
    <row r="56" spans="1:10" ht="15">
      <c r="A56" s="153"/>
      <c r="B56" s="138"/>
      <c r="C56" s="147">
        <v>1</v>
      </c>
      <c r="D56" s="148"/>
      <c r="E56" s="148"/>
      <c r="F56" s="148"/>
      <c r="G56" s="161">
        <f t="shared" si="8"/>
        <v>0</v>
      </c>
      <c r="H56" s="150"/>
      <c r="I56" s="151"/>
      <c r="J56" s="152">
        <f t="shared" si="9"/>
        <v>0</v>
      </c>
    </row>
    <row r="57" spans="1:10" ht="15">
      <c r="A57" s="145"/>
      <c r="B57" s="146"/>
      <c r="C57" s="147">
        <v>2</v>
      </c>
      <c r="D57" s="148"/>
      <c r="E57" s="148"/>
      <c r="F57" s="148"/>
      <c r="G57" s="149">
        <f t="shared" si="8"/>
        <v>0</v>
      </c>
      <c r="H57" s="150"/>
      <c r="I57" s="151"/>
      <c r="J57" s="152">
        <f t="shared" si="9"/>
        <v>0</v>
      </c>
    </row>
    <row r="58" spans="1:10" ht="18">
      <c r="A58" s="133"/>
      <c r="B58" s="41"/>
      <c r="C58" s="156"/>
      <c r="D58" s="134"/>
      <c r="E58" s="134"/>
      <c r="F58" s="134"/>
      <c r="G58" s="134"/>
      <c r="H58" s="134"/>
      <c r="I58" s="134"/>
      <c r="J58" s="157">
        <f>SUM(J50:J57)</f>
        <v>0</v>
      </c>
    </row>
    <row r="59" spans="1:10" ht="15">
      <c r="A59" s="137"/>
      <c r="B59" s="158"/>
      <c r="C59" s="139">
        <v>1</v>
      </c>
      <c r="D59" s="140"/>
      <c r="E59" s="140"/>
      <c r="F59" s="140"/>
      <c r="G59" s="141">
        <f aca="true" t="shared" si="10" ref="G59:G66">SUM(D59:F59)</f>
        <v>0</v>
      </c>
      <c r="H59" s="142"/>
      <c r="I59" s="143"/>
      <c r="J59" s="144">
        <f aca="true" t="shared" si="11" ref="J59:J66">G59</f>
        <v>0</v>
      </c>
    </row>
    <row r="60" spans="1:14" ht="15">
      <c r="A60" s="145"/>
      <c r="B60" s="146"/>
      <c r="C60" s="147">
        <v>2</v>
      </c>
      <c r="D60" s="148"/>
      <c r="E60" s="148"/>
      <c r="F60" s="148"/>
      <c r="G60" s="149">
        <f t="shared" si="10"/>
        <v>0</v>
      </c>
      <c r="H60" s="150"/>
      <c r="I60" s="151"/>
      <c r="J60" s="152">
        <f t="shared" si="11"/>
        <v>0</v>
      </c>
      <c r="L60"/>
      <c r="M60"/>
      <c r="N60"/>
    </row>
    <row r="61" spans="1:14" ht="15">
      <c r="A61" s="153"/>
      <c r="B61" s="138"/>
      <c r="C61" s="147">
        <v>1</v>
      </c>
      <c r="D61" s="148"/>
      <c r="E61" s="148"/>
      <c r="F61" s="148"/>
      <c r="G61" s="149">
        <f t="shared" si="10"/>
        <v>0</v>
      </c>
      <c r="H61" s="150"/>
      <c r="I61" s="151"/>
      <c r="J61" s="152">
        <f t="shared" si="11"/>
        <v>0</v>
      </c>
      <c r="L61"/>
      <c r="M61"/>
      <c r="N61"/>
    </row>
    <row r="62" spans="1:14" ht="15">
      <c r="A62" s="145"/>
      <c r="B62" s="146"/>
      <c r="C62" s="147">
        <v>2</v>
      </c>
      <c r="D62" s="148"/>
      <c r="E62" s="148"/>
      <c r="F62" s="148"/>
      <c r="G62" s="149">
        <f t="shared" si="10"/>
        <v>0</v>
      </c>
      <c r="H62" s="150"/>
      <c r="I62" s="151"/>
      <c r="J62" s="152">
        <f t="shared" si="11"/>
        <v>0</v>
      </c>
      <c r="L62"/>
      <c r="M62"/>
      <c r="N62"/>
    </row>
    <row r="63" spans="1:14" ht="15">
      <c r="A63" s="153"/>
      <c r="B63" s="138"/>
      <c r="C63" s="147">
        <v>1</v>
      </c>
      <c r="D63" s="148"/>
      <c r="E63" s="148"/>
      <c r="F63" s="148"/>
      <c r="G63" s="149">
        <f t="shared" si="10"/>
        <v>0</v>
      </c>
      <c r="H63" s="150"/>
      <c r="I63" s="151"/>
      <c r="J63" s="152">
        <f t="shared" si="11"/>
        <v>0</v>
      </c>
      <c r="L63"/>
      <c r="M63"/>
      <c r="N63"/>
    </row>
    <row r="64" spans="1:14" ht="15">
      <c r="A64" s="145"/>
      <c r="B64" s="146"/>
      <c r="C64" s="147">
        <v>2</v>
      </c>
      <c r="D64" s="148"/>
      <c r="E64" s="148"/>
      <c r="F64" s="148"/>
      <c r="G64" s="149">
        <f t="shared" si="10"/>
        <v>0</v>
      </c>
      <c r="H64" s="150"/>
      <c r="I64" s="151"/>
      <c r="J64" s="152">
        <f t="shared" si="11"/>
        <v>0</v>
      </c>
      <c r="L64"/>
      <c r="M64"/>
      <c r="N64"/>
    </row>
    <row r="65" spans="1:10" ht="15">
      <c r="A65" s="153"/>
      <c r="B65" s="138"/>
      <c r="C65" s="147">
        <v>1</v>
      </c>
      <c r="D65" s="148"/>
      <c r="E65" s="148"/>
      <c r="F65" s="148"/>
      <c r="G65" s="149">
        <f t="shared" si="10"/>
        <v>0</v>
      </c>
      <c r="H65" s="150"/>
      <c r="I65" s="151"/>
      <c r="J65" s="152">
        <f t="shared" si="11"/>
        <v>0</v>
      </c>
    </row>
    <row r="66" spans="1:10" ht="15">
      <c r="A66" s="145"/>
      <c r="B66" s="146"/>
      <c r="C66" s="147">
        <v>2</v>
      </c>
      <c r="D66" s="148"/>
      <c r="E66" s="148"/>
      <c r="F66" s="148"/>
      <c r="G66" s="149">
        <f t="shared" si="10"/>
        <v>0</v>
      </c>
      <c r="H66" s="150"/>
      <c r="I66" s="151"/>
      <c r="J66" s="152">
        <f t="shared" si="11"/>
        <v>0</v>
      </c>
    </row>
    <row r="67" spans="1:10" ht="18">
      <c r="A67" s="133"/>
      <c r="B67" s="41"/>
      <c r="C67" s="159"/>
      <c r="D67" s="41"/>
      <c r="E67" s="41"/>
      <c r="F67" s="41"/>
      <c r="G67" s="162"/>
      <c r="H67" s="41"/>
      <c r="I67" s="41"/>
      <c r="J67" s="157">
        <f>SUM(J59:J66)</f>
        <v>0</v>
      </c>
    </row>
  </sheetData>
  <sheetProtection selectLockedCells="1" selectUnlockedCells="1"/>
  <mergeCells count="2">
    <mergeCell ref="C2:E2"/>
    <mergeCell ref="C3:J3"/>
  </mergeCells>
  <printOptions/>
  <pageMargins left="0.39375" right="0.39375" top="0.39375" bottom="0.39375" header="0.5118055555555555" footer="0.5118055555555555"/>
  <pageSetup horizontalDpi="300" verticalDpi="300" orientation="portrait" paperSize="9"/>
  <rowBreaks count="1" manualBreakCount="1">
    <brk id="4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75" zoomScalePageLayoutView="0" workbookViewId="0" topLeftCell="A68">
      <selection activeCell="D77" sqref="D77"/>
    </sheetView>
  </sheetViews>
  <sheetFormatPr defaultColWidth="11.421875" defaultRowHeight="12.75"/>
  <cols>
    <col min="1" max="1" width="5.8515625" style="125" customWidth="1"/>
    <col min="2" max="2" width="31.00390625" style="1" customWidth="1"/>
    <col min="3" max="3" width="5.7109375" style="1" customWidth="1"/>
    <col min="4" max="4" width="6.8515625" style="1" customWidth="1"/>
    <col min="5" max="5" width="7.140625" style="1" customWidth="1"/>
    <col min="6" max="6" width="6.8515625" style="1" customWidth="1"/>
    <col min="7" max="7" width="8.421875" style="1" customWidth="1"/>
    <col min="8" max="8" width="6.7109375" style="1" customWidth="1"/>
    <col min="9" max="9" width="6.421875" style="1" customWidth="1"/>
    <col min="10" max="10" width="9.421875" style="1" customWidth="1"/>
    <col min="11" max="16384" width="11.421875" style="1" customWidth="1"/>
  </cols>
  <sheetData>
    <row r="1" spans="3:14" ht="18">
      <c r="C1" s="126" t="s">
        <v>115</v>
      </c>
      <c r="J1" s="127" t="str">
        <f>Compétition!$D$21</f>
        <v>Oullins</v>
      </c>
      <c r="L1"/>
      <c r="M1"/>
      <c r="N1"/>
    </row>
    <row r="2" spans="3:14" ht="15.75">
      <c r="C2" s="276">
        <f>Compétition!$D$20</f>
        <v>42841</v>
      </c>
      <c r="D2" s="276"/>
      <c r="E2" s="276"/>
      <c r="L2"/>
      <c r="M2"/>
      <c r="N2"/>
    </row>
    <row r="3" spans="3:14" ht="33" customHeight="1">
      <c r="C3" s="267" t="str">
        <f>Compétition!$D$22</f>
        <v>Compétition Régionale Trampoline Equipe/Synchro</v>
      </c>
      <c r="D3" s="267"/>
      <c r="E3" s="267"/>
      <c r="F3" s="267"/>
      <c r="G3" s="267"/>
      <c r="H3" s="267"/>
      <c r="I3" s="267"/>
      <c r="J3" s="267"/>
      <c r="L3"/>
      <c r="M3"/>
      <c r="N3"/>
    </row>
    <row r="4" spans="12:14" ht="12.75">
      <c r="L4"/>
      <c r="M4"/>
      <c r="N4"/>
    </row>
    <row r="5" spans="12:14" ht="12.75">
      <c r="L5"/>
      <c r="M5"/>
      <c r="N5"/>
    </row>
    <row r="6" spans="12:14" ht="12.75">
      <c r="L6"/>
      <c r="M6"/>
      <c r="N6"/>
    </row>
    <row r="7" spans="5:14" ht="26.25">
      <c r="E7" s="128" t="s">
        <v>82</v>
      </c>
      <c r="L7"/>
      <c r="M7"/>
      <c r="N7"/>
    </row>
    <row r="8" spans="1:14" ht="12.75">
      <c r="A8" s="129" t="s">
        <v>116</v>
      </c>
      <c r="L8"/>
      <c r="M8"/>
      <c r="N8"/>
    </row>
    <row r="9" spans="12:14" ht="12.75">
      <c r="L9"/>
      <c r="M9"/>
      <c r="N9"/>
    </row>
    <row r="10" spans="1:14" ht="12.75">
      <c r="A10" s="130" t="s">
        <v>68</v>
      </c>
      <c r="B10" s="39" t="s">
        <v>84</v>
      </c>
      <c r="C10" s="131" t="s">
        <v>85</v>
      </c>
      <c r="D10" s="131"/>
      <c r="E10" s="131" t="s">
        <v>86</v>
      </c>
      <c r="F10" s="131"/>
      <c r="G10" s="131" t="s">
        <v>87</v>
      </c>
      <c r="H10" s="131" t="s">
        <v>88</v>
      </c>
      <c r="I10" s="131" t="s">
        <v>89</v>
      </c>
      <c r="J10" s="132" t="s">
        <v>70</v>
      </c>
      <c r="L10"/>
      <c r="M10"/>
      <c r="N10"/>
    </row>
    <row r="11" spans="1:14" ht="12.75">
      <c r="A11" s="133"/>
      <c r="B11" s="41" t="s">
        <v>117</v>
      </c>
      <c r="C11" s="134"/>
      <c r="D11" s="135" t="s">
        <v>91</v>
      </c>
      <c r="E11" s="135" t="s">
        <v>92</v>
      </c>
      <c r="F11" s="135" t="s">
        <v>93</v>
      </c>
      <c r="G11" s="135" t="s">
        <v>94</v>
      </c>
      <c r="H11" s="41"/>
      <c r="I11" s="41"/>
      <c r="J11" s="136"/>
      <c r="L11"/>
      <c r="M11"/>
      <c r="N11"/>
    </row>
    <row r="12" spans="1:14" ht="15">
      <c r="A12" s="137"/>
      <c r="B12" s="158" t="s">
        <v>118</v>
      </c>
      <c r="C12" s="139">
        <v>1</v>
      </c>
      <c r="D12" s="163">
        <v>6.1</v>
      </c>
      <c r="E12" s="163">
        <v>5.9</v>
      </c>
      <c r="F12" s="163">
        <v>6.4</v>
      </c>
      <c r="G12" s="164">
        <f aca="true" t="shared" si="0" ref="G12:G19">SUM(D12:F12)</f>
        <v>18.4</v>
      </c>
      <c r="H12" s="165">
        <v>0.5</v>
      </c>
      <c r="I12" s="166"/>
      <c r="J12" s="167">
        <f aca="true" t="shared" si="1" ref="J12:J19">SUM(G12,1.5*H12)-I12</f>
        <v>19.15</v>
      </c>
      <c r="K12" s="168"/>
      <c r="L12"/>
      <c r="M12"/>
      <c r="N12"/>
    </row>
    <row r="13" spans="1:14" ht="15">
      <c r="A13" s="145"/>
      <c r="B13" s="146" t="s">
        <v>119</v>
      </c>
      <c r="C13" s="147">
        <v>2</v>
      </c>
      <c r="D13" s="169">
        <v>8</v>
      </c>
      <c r="E13" s="169">
        <v>8.2</v>
      </c>
      <c r="F13" s="169">
        <v>7.8</v>
      </c>
      <c r="G13" s="170">
        <f t="shared" si="0"/>
        <v>24</v>
      </c>
      <c r="H13" s="171">
        <v>0.7</v>
      </c>
      <c r="I13" s="172"/>
      <c r="J13" s="173">
        <f t="shared" si="1"/>
        <v>25.05</v>
      </c>
      <c r="K13" s="168"/>
      <c r="L13"/>
      <c r="M13"/>
      <c r="N13"/>
    </row>
    <row r="14" spans="1:14" ht="15">
      <c r="A14" s="153"/>
      <c r="B14" s="154" t="s">
        <v>120</v>
      </c>
      <c r="C14" s="147">
        <v>1</v>
      </c>
      <c r="D14" s="169">
        <v>6.3</v>
      </c>
      <c r="E14" s="169">
        <v>6.5</v>
      </c>
      <c r="F14" s="169">
        <v>6.3</v>
      </c>
      <c r="G14" s="170">
        <f t="shared" si="0"/>
        <v>19.1</v>
      </c>
      <c r="H14" s="171">
        <v>0.9</v>
      </c>
      <c r="I14" s="172"/>
      <c r="J14" s="173">
        <f t="shared" si="1"/>
        <v>20.450000000000003</v>
      </c>
      <c r="K14" s="168"/>
      <c r="L14"/>
      <c r="M14"/>
      <c r="N14"/>
    </row>
    <row r="15" spans="1:14" ht="15">
      <c r="A15" s="145"/>
      <c r="B15" s="146" t="str">
        <f>B13</f>
        <v>SGA1 - ALLEX</v>
      </c>
      <c r="C15" s="147">
        <v>2</v>
      </c>
      <c r="D15" s="169">
        <v>7.8</v>
      </c>
      <c r="E15" s="169">
        <v>7.5</v>
      </c>
      <c r="F15" s="169">
        <v>7.4</v>
      </c>
      <c r="G15" s="170">
        <f t="shared" si="0"/>
        <v>22.700000000000003</v>
      </c>
      <c r="H15" s="171">
        <v>1.2</v>
      </c>
      <c r="I15" s="172"/>
      <c r="J15" s="173">
        <f t="shared" si="1"/>
        <v>24.500000000000004</v>
      </c>
      <c r="K15" s="168"/>
      <c r="L15"/>
      <c r="M15"/>
      <c r="N15"/>
    </row>
    <row r="16" spans="1:14" ht="15">
      <c r="A16" s="155"/>
      <c r="B16" s="154" t="s">
        <v>121</v>
      </c>
      <c r="C16" s="147">
        <v>1</v>
      </c>
      <c r="D16" s="169">
        <v>8</v>
      </c>
      <c r="E16" s="169">
        <v>8</v>
      </c>
      <c r="F16" s="169">
        <v>8.3</v>
      </c>
      <c r="G16" s="170">
        <f t="shared" si="0"/>
        <v>24.3</v>
      </c>
      <c r="H16" s="171">
        <v>2.2</v>
      </c>
      <c r="I16" s="172"/>
      <c r="J16" s="173">
        <f t="shared" si="1"/>
        <v>27.6</v>
      </c>
      <c r="K16" s="168"/>
      <c r="L16"/>
      <c r="M16"/>
      <c r="N16"/>
    </row>
    <row r="17" spans="1:14" ht="15">
      <c r="A17" s="145"/>
      <c r="B17" s="146" t="str">
        <f>B13</f>
        <v>SGA1 - ALLEX</v>
      </c>
      <c r="C17" s="147">
        <v>2</v>
      </c>
      <c r="D17" s="169">
        <v>7.4</v>
      </c>
      <c r="E17" s="169">
        <v>6.9</v>
      </c>
      <c r="F17" s="169">
        <v>7.1</v>
      </c>
      <c r="G17" s="170">
        <f t="shared" si="0"/>
        <v>21.4</v>
      </c>
      <c r="H17" s="171">
        <v>1.7</v>
      </c>
      <c r="I17" s="172"/>
      <c r="J17" s="173">
        <f t="shared" si="1"/>
        <v>23.95</v>
      </c>
      <c r="K17" s="168"/>
      <c r="L17"/>
      <c r="M17"/>
      <c r="N17"/>
    </row>
    <row r="18" spans="1:14" ht="15">
      <c r="A18" s="153"/>
      <c r="B18" s="154" t="s">
        <v>122</v>
      </c>
      <c r="C18" s="147">
        <v>1</v>
      </c>
      <c r="D18" s="169">
        <v>7.7</v>
      </c>
      <c r="E18" s="169">
        <v>7.9</v>
      </c>
      <c r="F18" s="169">
        <v>7.5</v>
      </c>
      <c r="G18" s="170">
        <f t="shared" si="0"/>
        <v>23.1</v>
      </c>
      <c r="H18" s="171">
        <v>2.6</v>
      </c>
      <c r="I18" s="172"/>
      <c r="J18" s="173">
        <f t="shared" si="1"/>
        <v>27</v>
      </c>
      <c r="K18" s="168"/>
      <c r="L18"/>
      <c r="M18"/>
      <c r="N18"/>
    </row>
    <row r="19" spans="1:14" ht="15">
      <c r="A19" s="145"/>
      <c r="B19" s="146" t="str">
        <f>B13</f>
        <v>SGA1 - ALLEX</v>
      </c>
      <c r="C19" s="147">
        <v>2</v>
      </c>
      <c r="D19" s="169">
        <v>7.2</v>
      </c>
      <c r="E19" s="169">
        <v>7</v>
      </c>
      <c r="F19" s="169">
        <v>6.8</v>
      </c>
      <c r="G19" s="170">
        <f t="shared" si="0"/>
        <v>21</v>
      </c>
      <c r="H19" s="171">
        <v>2.6</v>
      </c>
      <c r="I19" s="172"/>
      <c r="J19" s="173">
        <f t="shared" si="1"/>
        <v>24.9</v>
      </c>
      <c r="K19" s="168"/>
      <c r="L19"/>
      <c r="M19"/>
      <c r="N19"/>
    </row>
    <row r="20" spans="1:14" ht="18">
      <c r="A20" s="133"/>
      <c r="B20" s="41"/>
      <c r="C20" s="156"/>
      <c r="D20" s="174"/>
      <c r="E20" s="174"/>
      <c r="F20" s="174"/>
      <c r="G20" s="174"/>
      <c r="H20" s="174"/>
      <c r="I20" s="174"/>
      <c r="J20" s="175">
        <f>SUM(J12:J19)</f>
        <v>192.6</v>
      </c>
      <c r="K20" s="168"/>
      <c r="L20"/>
      <c r="M20"/>
      <c r="N20"/>
    </row>
    <row r="21" spans="1:14" ht="15">
      <c r="A21" s="176"/>
      <c r="B21" s="158" t="s">
        <v>123</v>
      </c>
      <c r="C21" s="139">
        <v>1</v>
      </c>
      <c r="D21" s="163">
        <v>5</v>
      </c>
      <c r="E21" s="163">
        <v>4.9</v>
      </c>
      <c r="F21" s="163">
        <v>4.6</v>
      </c>
      <c r="G21" s="164">
        <f aca="true" t="shared" si="2" ref="G21:G28">SUM(D21:F21)</f>
        <v>14.5</v>
      </c>
      <c r="H21" s="165">
        <v>0.6</v>
      </c>
      <c r="I21" s="166"/>
      <c r="J21" s="167">
        <f aca="true" t="shared" si="3" ref="J21:J28">SUM(G21,1.5*H21)-I21</f>
        <v>15.4</v>
      </c>
      <c r="K21" s="168"/>
      <c r="L21"/>
      <c r="M21"/>
      <c r="N21"/>
    </row>
    <row r="22" spans="1:14" ht="15">
      <c r="A22" s="145"/>
      <c r="B22" s="146" t="s">
        <v>124</v>
      </c>
      <c r="C22" s="147">
        <v>2</v>
      </c>
      <c r="D22" s="169">
        <v>7.6</v>
      </c>
      <c r="E22" s="169">
        <v>7.7</v>
      </c>
      <c r="F22" s="169">
        <v>7.5</v>
      </c>
      <c r="G22" s="170">
        <f t="shared" si="2"/>
        <v>22.8</v>
      </c>
      <c r="H22" s="171">
        <v>1</v>
      </c>
      <c r="I22" s="172"/>
      <c r="J22" s="173">
        <f t="shared" si="3"/>
        <v>24.3</v>
      </c>
      <c r="K22" s="168"/>
      <c r="L22"/>
      <c r="M22"/>
      <c r="N22"/>
    </row>
    <row r="23" spans="1:14" ht="15">
      <c r="A23" s="153"/>
      <c r="B23" s="138" t="s">
        <v>125</v>
      </c>
      <c r="C23" s="147">
        <v>1</v>
      </c>
      <c r="D23" s="169">
        <v>5.8</v>
      </c>
      <c r="E23" s="169">
        <v>5.7</v>
      </c>
      <c r="F23" s="169">
        <v>6</v>
      </c>
      <c r="G23" s="170">
        <f t="shared" si="2"/>
        <v>17.5</v>
      </c>
      <c r="H23" s="171">
        <v>2.3</v>
      </c>
      <c r="I23" s="172"/>
      <c r="J23" s="173">
        <f t="shared" si="3"/>
        <v>20.95</v>
      </c>
      <c r="K23" s="168"/>
      <c r="L23"/>
      <c r="M23"/>
      <c r="N23"/>
    </row>
    <row r="24" spans="1:14" ht="15">
      <c r="A24" s="145"/>
      <c r="B24" s="146" t="str">
        <f>B22</f>
        <v>ALGM - LYON 7</v>
      </c>
      <c r="C24" s="147">
        <v>2</v>
      </c>
      <c r="D24" s="169">
        <v>6.8</v>
      </c>
      <c r="E24" s="169">
        <v>7</v>
      </c>
      <c r="F24" s="169">
        <v>7.2</v>
      </c>
      <c r="G24" s="170">
        <f t="shared" si="2"/>
        <v>21</v>
      </c>
      <c r="H24" s="171">
        <v>2</v>
      </c>
      <c r="I24" s="172"/>
      <c r="J24" s="173">
        <f t="shared" si="3"/>
        <v>24</v>
      </c>
      <c r="K24" s="168"/>
      <c r="L24"/>
      <c r="M24"/>
      <c r="N24"/>
    </row>
    <row r="25" spans="1:14" ht="15">
      <c r="A25" s="153"/>
      <c r="B25" s="138" t="s">
        <v>126</v>
      </c>
      <c r="C25" s="147">
        <v>1</v>
      </c>
      <c r="D25" s="169">
        <v>7.2</v>
      </c>
      <c r="E25" s="169">
        <v>7.2</v>
      </c>
      <c r="F25" s="169">
        <v>7.7</v>
      </c>
      <c r="G25" s="170">
        <f t="shared" si="2"/>
        <v>22.1</v>
      </c>
      <c r="H25" s="171">
        <v>1.2</v>
      </c>
      <c r="I25" s="172"/>
      <c r="J25" s="173">
        <f t="shared" si="3"/>
        <v>23.900000000000002</v>
      </c>
      <c r="K25" s="168"/>
      <c r="L25"/>
      <c r="M25"/>
      <c r="N25"/>
    </row>
    <row r="26" spans="1:14" ht="15">
      <c r="A26" s="145"/>
      <c r="B26" s="146" t="str">
        <f>B22</f>
        <v>ALGM - LYON 7</v>
      </c>
      <c r="C26" s="147">
        <v>2</v>
      </c>
      <c r="D26" s="169">
        <v>7.7</v>
      </c>
      <c r="E26" s="169">
        <v>7.8</v>
      </c>
      <c r="F26" s="169">
        <v>7.6</v>
      </c>
      <c r="G26" s="170">
        <f t="shared" si="2"/>
        <v>23.1</v>
      </c>
      <c r="H26" s="171">
        <v>1.2</v>
      </c>
      <c r="I26" s="172"/>
      <c r="J26" s="173">
        <f t="shared" si="3"/>
        <v>24.900000000000002</v>
      </c>
      <c r="K26" s="168"/>
      <c r="L26"/>
      <c r="M26"/>
      <c r="N26"/>
    </row>
    <row r="27" spans="1:14" ht="15">
      <c r="A27" s="153"/>
      <c r="B27" s="138" t="s">
        <v>127</v>
      </c>
      <c r="C27" s="147">
        <v>1</v>
      </c>
      <c r="D27" s="169">
        <v>7.3</v>
      </c>
      <c r="E27" s="169">
        <v>7.3</v>
      </c>
      <c r="F27" s="169">
        <v>7.8</v>
      </c>
      <c r="G27" s="170">
        <f t="shared" si="2"/>
        <v>22.4</v>
      </c>
      <c r="H27" s="171">
        <v>2.1</v>
      </c>
      <c r="I27" s="172"/>
      <c r="J27" s="173">
        <f t="shared" si="3"/>
        <v>25.549999999999997</v>
      </c>
      <c r="K27" s="168"/>
      <c r="L27"/>
      <c r="M27"/>
      <c r="N27"/>
    </row>
    <row r="28" spans="1:14" ht="15">
      <c r="A28" s="145"/>
      <c r="B28" s="146" t="str">
        <f>B22</f>
        <v>ALGM - LYON 7</v>
      </c>
      <c r="C28" s="147">
        <v>2</v>
      </c>
      <c r="D28" s="169">
        <v>7.2</v>
      </c>
      <c r="E28" s="169">
        <v>7.4</v>
      </c>
      <c r="F28" s="169">
        <v>6.9</v>
      </c>
      <c r="G28" s="170">
        <f t="shared" si="2"/>
        <v>21.5</v>
      </c>
      <c r="H28" s="171">
        <v>2.1</v>
      </c>
      <c r="I28" s="172"/>
      <c r="J28" s="173">
        <f t="shared" si="3"/>
        <v>24.65</v>
      </c>
      <c r="K28" s="168"/>
      <c r="L28"/>
      <c r="M28"/>
      <c r="N28"/>
    </row>
    <row r="29" spans="1:14" ht="18">
      <c r="A29" s="133"/>
      <c r="B29" s="41"/>
      <c r="C29" s="159"/>
      <c r="D29" s="177"/>
      <c r="E29" s="177"/>
      <c r="F29" s="177"/>
      <c r="G29" s="177"/>
      <c r="H29" s="177"/>
      <c r="I29" s="177"/>
      <c r="J29" s="175">
        <f>SUM(J21:J28)</f>
        <v>183.65</v>
      </c>
      <c r="K29" s="168"/>
      <c r="L29"/>
      <c r="M29"/>
      <c r="N29"/>
    </row>
    <row r="30" spans="1:14" ht="15">
      <c r="A30" s="137"/>
      <c r="B30" s="158" t="s">
        <v>128</v>
      </c>
      <c r="C30" s="139">
        <v>1</v>
      </c>
      <c r="D30" s="163">
        <v>7.2</v>
      </c>
      <c r="E30" s="163">
        <v>6.8</v>
      </c>
      <c r="F30" s="163">
        <v>7.2</v>
      </c>
      <c r="G30" s="164">
        <f aca="true" t="shared" si="4" ref="G30:G37">SUM(D30:F30)</f>
        <v>21.2</v>
      </c>
      <c r="H30" s="165">
        <v>1.5</v>
      </c>
      <c r="I30" s="166"/>
      <c r="J30" s="167">
        <f aca="true" t="shared" si="5" ref="J30:J37">SUM(G30,1.5*H30)-I30</f>
        <v>23.45</v>
      </c>
      <c r="K30" s="168"/>
      <c r="L30"/>
      <c r="M30"/>
      <c r="N30"/>
    </row>
    <row r="31" spans="1:14" ht="15">
      <c r="A31" s="145"/>
      <c r="B31" s="146" t="s">
        <v>129</v>
      </c>
      <c r="C31" s="147">
        <v>2</v>
      </c>
      <c r="D31" s="169">
        <v>7.6</v>
      </c>
      <c r="E31" s="169">
        <v>7.6</v>
      </c>
      <c r="F31" s="169">
        <v>7.5</v>
      </c>
      <c r="G31" s="170">
        <f t="shared" si="4"/>
        <v>22.7</v>
      </c>
      <c r="H31" s="171">
        <v>1.5</v>
      </c>
      <c r="I31" s="172"/>
      <c r="J31" s="173">
        <f t="shared" si="5"/>
        <v>24.95</v>
      </c>
      <c r="K31" s="168"/>
      <c r="L31"/>
      <c r="M31"/>
      <c r="N31"/>
    </row>
    <row r="32" spans="1:14" ht="15">
      <c r="A32" s="153"/>
      <c r="B32" s="138" t="s">
        <v>130</v>
      </c>
      <c r="C32" s="147">
        <v>1</v>
      </c>
      <c r="D32" s="169">
        <v>7.7</v>
      </c>
      <c r="E32" s="169">
        <v>7.7</v>
      </c>
      <c r="F32" s="169">
        <v>7.2</v>
      </c>
      <c r="G32" s="170">
        <f t="shared" si="4"/>
        <v>22.6</v>
      </c>
      <c r="H32" s="171">
        <v>2.1</v>
      </c>
      <c r="I32" s="172"/>
      <c r="J32" s="173">
        <f t="shared" si="5"/>
        <v>25.75</v>
      </c>
      <c r="K32" s="168"/>
      <c r="L32"/>
      <c r="M32"/>
      <c r="N32"/>
    </row>
    <row r="33" spans="1:14" ht="15">
      <c r="A33" s="145"/>
      <c r="B33" s="146" t="s">
        <v>129</v>
      </c>
      <c r="C33" s="147">
        <v>2</v>
      </c>
      <c r="D33" s="169">
        <v>8.2</v>
      </c>
      <c r="E33" s="169">
        <v>8.2</v>
      </c>
      <c r="F33" s="169">
        <v>8.2</v>
      </c>
      <c r="G33" s="170">
        <f t="shared" si="4"/>
        <v>24.599999999999998</v>
      </c>
      <c r="H33" s="171">
        <v>2.1</v>
      </c>
      <c r="I33" s="172"/>
      <c r="J33" s="173">
        <f t="shared" si="5"/>
        <v>27.75</v>
      </c>
      <c r="K33" s="168"/>
      <c r="L33"/>
      <c r="M33"/>
      <c r="N33"/>
    </row>
    <row r="34" spans="1:14" ht="15">
      <c r="A34" s="153"/>
      <c r="B34" s="138" t="s">
        <v>131</v>
      </c>
      <c r="C34" s="147">
        <v>1</v>
      </c>
      <c r="D34" s="169">
        <v>8.1</v>
      </c>
      <c r="E34" s="169">
        <v>8.1</v>
      </c>
      <c r="F34" s="169">
        <v>8</v>
      </c>
      <c r="G34" s="170">
        <f t="shared" si="4"/>
        <v>24.2</v>
      </c>
      <c r="H34" s="171">
        <v>1.8</v>
      </c>
      <c r="I34" s="172"/>
      <c r="J34" s="173">
        <f t="shared" si="5"/>
        <v>26.9</v>
      </c>
      <c r="K34" s="168"/>
      <c r="L34"/>
      <c r="M34"/>
      <c r="N34"/>
    </row>
    <row r="35" spans="1:14" ht="15">
      <c r="A35" s="145"/>
      <c r="B35" s="146" t="s">
        <v>129</v>
      </c>
      <c r="C35" s="147">
        <v>2</v>
      </c>
      <c r="D35" s="169">
        <v>7.7</v>
      </c>
      <c r="E35" s="169">
        <v>7.5</v>
      </c>
      <c r="F35" s="169">
        <v>7.8</v>
      </c>
      <c r="G35" s="170">
        <f t="shared" si="4"/>
        <v>23</v>
      </c>
      <c r="H35" s="171">
        <v>1.8</v>
      </c>
      <c r="I35" s="172"/>
      <c r="J35" s="173">
        <f t="shared" si="5"/>
        <v>25.7</v>
      </c>
      <c r="K35" s="168"/>
      <c r="L35"/>
      <c r="M35"/>
      <c r="N35"/>
    </row>
    <row r="36" spans="1:14" ht="15">
      <c r="A36" s="153"/>
      <c r="B36" s="138" t="s">
        <v>132</v>
      </c>
      <c r="C36" s="147">
        <v>1</v>
      </c>
      <c r="D36" s="169">
        <v>8</v>
      </c>
      <c r="E36" s="169">
        <v>7.9</v>
      </c>
      <c r="F36" s="169">
        <v>7.7</v>
      </c>
      <c r="G36" s="170">
        <f t="shared" si="4"/>
        <v>23.6</v>
      </c>
      <c r="H36" s="171">
        <v>1.5</v>
      </c>
      <c r="I36" s="172"/>
      <c r="J36" s="173">
        <f t="shared" si="5"/>
        <v>25.85</v>
      </c>
      <c r="K36" s="168"/>
      <c r="L36"/>
      <c r="M36"/>
      <c r="N36"/>
    </row>
    <row r="37" spans="1:14" ht="15">
      <c r="A37" s="145"/>
      <c r="B37" s="146" t="s">
        <v>129</v>
      </c>
      <c r="C37" s="147">
        <v>2</v>
      </c>
      <c r="D37" s="169">
        <v>6.4</v>
      </c>
      <c r="E37" s="169">
        <v>6.4</v>
      </c>
      <c r="F37" s="169">
        <v>6.3</v>
      </c>
      <c r="G37" s="170">
        <f t="shared" si="4"/>
        <v>19.1</v>
      </c>
      <c r="H37" s="171">
        <v>1.5</v>
      </c>
      <c r="I37" s="172"/>
      <c r="J37" s="173">
        <f t="shared" si="5"/>
        <v>21.35</v>
      </c>
      <c r="K37" s="168"/>
      <c r="L37"/>
      <c r="M37"/>
      <c r="N37"/>
    </row>
    <row r="38" spans="1:14" ht="18">
      <c r="A38" s="133"/>
      <c r="B38" s="41"/>
      <c r="C38" s="159"/>
      <c r="D38" s="177"/>
      <c r="E38" s="177"/>
      <c r="F38" s="177"/>
      <c r="G38" s="177"/>
      <c r="H38" s="177"/>
      <c r="I38" s="177"/>
      <c r="J38" s="175">
        <f>SUM(J30:J37)</f>
        <v>201.7</v>
      </c>
      <c r="K38" s="168"/>
      <c r="L38"/>
      <c r="M38"/>
      <c r="N38"/>
    </row>
    <row r="39" spans="1:14" ht="15">
      <c r="A39" s="137"/>
      <c r="B39" s="178" t="s">
        <v>133</v>
      </c>
      <c r="C39" s="139">
        <v>1</v>
      </c>
      <c r="D39" s="163">
        <v>6</v>
      </c>
      <c r="E39" s="163">
        <v>6</v>
      </c>
      <c r="F39" s="163">
        <v>5.7</v>
      </c>
      <c r="G39" s="164">
        <f aca="true" t="shared" si="6" ref="G39:G46">SUM(D39:F39)</f>
        <v>17.7</v>
      </c>
      <c r="H39" s="165">
        <v>1.9</v>
      </c>
      <c r="I39" s="166"/>
      <c r="J39" s="167">
        <f aca="true" t="shared" si="7" ref="J39:J46">SUM(G39,1.5*H39)-I39</f>
        <v>20.549999999999997</v>
      </c>
      <c r="K39" s="168"/>
      <c r="L39"/>
      <c r="M39"/>
      <c r="N39"/>
    </row>
    <row r="40" spans="1:14" ht="15">
      <c r="A40" s="145"/>
      <c r="B40" s="146" t="s">
        <v>134</v>
      </c>
      <c r="C40" s="147">
        <v>2</v>
      </c>
      <c r="D40" s="169">
        <v>6.6</v>
      </c>
      <c r="E40" s="169">
        <v>6.5</v>
      </c>
      <c r="F40" s="169">
        <v>6.6</v>
      </c>
      <c r="G40" s="170">
        <f t="shared" si="6"/>
        <v>19.7</v>
      </c>
      <c r="H40" s="171">
        <v>1.9</v>
      </c>
      <c r="I40" s="172"/>
      <c r="J40" s="173">
        <f t="shared" si="7"/>
        <v>22.549999999999997</v>
      </c>
      <c r="K40" s="168"/>
      <c r="L40"/>
      <c r="M40"/>
      <c r="N40"/>
    </row>
    <row r="41" spans="1:14" ht="15">
      <c r="A41" s="153"/>
      <c r="B41" s="154" t="s">
        <v>135</v>
      </c>
      <c r="C41" s="147">
        <v>1</v>
      </c>
      <c r="D41" s="169">
        <v>7.6</v>
      </c>
      <c r="E41" s="169">
        <v>7.6</v>
      </c>
      <c r="F41" s="169">
        <v>7.8</v>
      </c>
      <c r="G41" s="170">
        <f t="shared" si="6"/>
        <v>23</v>
      </c>
      <c r="H41" s="171">
        <v>1.7</v>
      </c>
      <c r="I41" s="172"/>
      <c r="J41" s="173">
        <f t="shared" si="7"/>
        <v>25.55</v>
      </c>
      <c r="K41" s="168"/>
      <c r="L41"/>
      <c r="M41"/>
      <c r="N41"/>
    </row>
    <row r="42" spans="1:14" ht="15">
      <c r="A42" s="145"/>
      <c r="B42" s="146" t="s">
        <v>134</v>
      </c>
      <c r="C42" s="147">
        <v>2</v>
      </c>
      <c r="D42" s="169">
        <v>6.4</v>
      </c>
      <c r="E42" s="169">
        <v>6.2</v>
      </c>
      <c r="F42" s="169">
        <v>6.3</v>
      </c>
      <c r="G42" s="170">
        <f t="shared" si="6"/>
        <v>18.900000000000002</v>
      </c>
      <c r="H42" s="171">
        <v>1.7</v>
      </c>
      <c r="I42" s="172"/>
      <c r="J42" s="173">
        <f t="shared" si="7"/>
        <v>21.450000000000003</v>
      </c>
      <c r="K42" s="168"/>
      <c r="L42"/>
      <c r="M42"/>
      <c r="N42"/>
    </row>
    <row r="43" spans="1:14" ht="15">
      <c r="A43" s="153"/>
      <c r="B43" s="154" t="s">
        <v>136</v>
      </c>
      <c r="C43" s="147">
        <v>1</v>
      </c>
      <c r="D43" s="169">
        <v>7.2</v>
      </c>
      <c r="E43" s="169">
        <v>7.5</v>
      </c>
      <c r="F43" s="169">
        <v>7.5</v>
      </c>
      <c r="G43" s="179">
        <f t="shared" si="6"/>
        <v>22.2</v>
      </c>
      <c r="H43" s="171">
        <v>2</v>
      </c>
      <c r="I43" s="172"/>
      <c r="J43" s="173">
        <f t="shared" si="7"/>
        <v>25.2</v>
      </c>
      <c r="K43" s="168"/>
      <c r="L43"/>
      <c r="M43"/>
      <c r="N43"/>
    </row>
    <row r="44" spans="1:14" ht="15">
      <c r="A44" s="145"/>
      <c r="B44" s="146" t="s">
        <v>134</v>
      </c>
      <c r="C44" s="147">
        <v>2</v>
      </c>
      <c r="D44" s="169">
        <v>7.2</v>
      </c>
      <c r="E44" s="169">
        <v>7</v>
      </c>
      <c r="F44" s="169">
        <v>7.4</v>
      </c>
      <c r="G44" s="170">
        <f t="shared" si="6"/>
        <v>21.6</v>
      </c>
      <c r="H44" s="171">
        <v>2</v>
      </c>
      <c r="I44" s="172"/>
      <c r="J44" s="173">
        <f t="shared" si="7"/>
        <v>24.6</v>
      </c>
      <c r="K44" s="168"/>
      <c r="L44"/>
      <c r="M44"/>
      <c r="N44"/>
    </row>
    <row r="45" spans="1:14" ht="15">
      <c r="A45" s="153"/>
      <c r="B45" s="154" t="s">
        <v>137</v>
      </c>
      <c r="C45" s="147">
        <v>1</v>
      </c>
      <c r="D45" s="169">
        <v>7.8</v>
      </c>
      <c r="E45" s="169">
        <v>7.6</v>
      </c>
      <c r="F45" s="169">
        <v>7.5</v>
      </c>
      <c r="G45" s="170">
        <f t="shared" si="6"/>
        <v>22.9</v>
      </c>
      <c r="H45" s="171">
        <v>1.5</v>
      </c>
      <c r="I45" s="172"/>
      <c r="J45" s="173">
        <f t="shared" si="7"/>
        <v>25.15</v>
      </c>
      <c r="K45" s="168"/>
      <c r="L45"/>
      <c r="M45"/>
      <c r="N45"/>
    </row>
    <row r="46" spans="1:14" ht="15">
      <c r="A46" s="145"/>
      <c r="B46" s="146" t="s">
        <v>134</v>
      </c>
      <c r="C46" s="147">
        <v>2</v>
      </c>
      <c r="D46" s="169">
        <v>7.4</v>
      </c>
      <c r="E46" s="169">
        <v>7.3</v>
      </c>
      <c r="F46" s="169">
        <v>7.3</v>
      </c>
      <c r="G46" s="170">
        <f t="shared" si="6"/>
        <v>22</v>
      </c>
      <c r="H46" s="171">
        <v>1.5</v>
      </c>
      <c r="I46" s="172"/>
      <c r="J46" s="173">
        <f t="shared" si="7"/>
        <v>24.25</v>
      </c>
      <c r="K46" s="168"/>
      <c r="L46"/>
      <c r="M46"/>
      <c r="N46"/>
    </row>
    <row r="47" spans="1:14" ht="18">
      <c r="A47" s="133"/>
      <c r="B47" s="41"/>
      <c r="C47" s="159"/>
      <c r="D47" s="177"/>
      <c r="E47" s="177"/>
      <c r="F47" s="177"/>
      <c r="G47" s="177"/>
      <c r="H47" s="177"/>
      <c r="I47" s="177"/>
      <c r="J47" s="175">
        <f>SUM(J39:J46)</f>
        <v>189.3</v>
      </c>
      <c r="K47" s="168"/>
      <c r="L47"/>
      <c r="M47"/>
      <c r="N47"/>
    </row>
    <row r="48" spans="1:14" ht="12.75">
      <c r="A48" s="130" t="s">
        <v>68</v>
      </c>
      <c r="B48" s="39" t="s">
        <v>84</v>
      </c>
      <c r="C48" s="131" t="s">
        <v>85</v>
      </c>
      <c r="D48" s="131"/>
      <c r="E48" s="131" t="s">
        <v>86</v>
      </c>
      <c r="F48" s="131"/>
      <c r="G48" s="131" t="s">
        <v>87</v>
      </c>
      <c r="H48" s="131" t="s">
        <v>88</v>
      </c>
      <c r="I48" s="131" t="s">
        <v>89</v>
      </c>
      <c r="J48" s="132" t="s">
        <v>70</v>
      </c>
      <c r="L48"/>
      <c r="M48"/>
      <c r="N48"/>
    </row>
    <row r="49" spans="1:14" ht="12.75">
      <c r="A49" s="133"/>
      <c r="B49" s="41" t="s">
        <v>117</v>
      </c>
      <c r="C49" s="134"/>
      <c r="D49" s="135" t="s">
        <v>91</v>
      </c>
      <c r="E49" s="135" t="s">
        <v>92</v>
      </c>
      <c r="F49" s="135" t="s">
        <v>93</v>
      </c>
      <c r="G49" s="135" t="s">
        <v>94</v>
      </c>
      <c r="H49" s="41"/>
      <c r="I49" s="41"/>
      <c r="J49" s="136"/>
      <c r="L49"/>
      <c r="M49"/>
      <c r="N49"/>
    </row>
    <row r="50" spans="1:14" ht="15">
      <c r="A50" s="137"/>
      <c r="B50" s="158" t="s">
        <v>138</v>
      </c>
      <c r="C50" s="139">
        <v>1</v>
      </c>
      <c r="D50" s="163">
        <v>7.2</v>
      </c>
      <c r="E50" s="163">
        <v>7.5</v>
      </c>
      <c r="F50" s="163">
        <v>7.1</v>
      </c>
      <c r="G50" s="164">
        <f aca="true" t="shared" si="8" ref="G50:G57">SUM(D50:F50)</f>
        <v>21.799999999999997</v>
      </c>
      <c r="H50" s="165">
        <v>1.4</v>
      </c>
      <c r="I50" s="166"/>
      <c r="J50" s="167">
        <f aca="true" t="shared" si="9" ref="J50:J57">SUM(G50,1.5*H50)-I50</f>
        <v>23.9</v>
      </c>
      <c r="K50" s="168"/>
      <c r="L50"/>
      <c r="M50"/>
      <c r="N50"/>
    </row>
    <row r="51" spans="1:14" ht="15">
      <c r="A51" s="145"/>
      <c r="B51" s="146" t="s">
        <v>139</v>
      </c>
      <c r="C51" s="147">
        <v>2</v>
      </c>
      <c r="D51" s="169">
        <v>7.5</v>
      </c>
      <c r="E51" s="169">
        <v>7.5</v>
      </c>
      <c r="F51" s="169">
        <v>7</v>
      </c>
      <c r="G51" s="170">
        <f t="shared" si="8"/>
        <v>22</v>
      </c>
      <c r="H51" s="171">
        <v>1.4</v>
      </c>
      <c r="I51" s="172"/>
      <c r="J51" s="173">
        <f t="shared" si="9"/>
        <v>24.1</v>
      </c>
      <c r="K51" s="168"/>
      <c r="L51"/>
      <c r="M51"/>
      <c r="N51"/>
    </row>
    <row r="52" spans="1:14" ht="15">
      <c r="A52" s="153"/>
      <c r="B52" s="138" t="s">
        <v>140</v>
      </c>
      <c r="C52" s="147">
        <v>1</v>
      </c>
      <c r="D52" s="169">
        <v>7.6</v>
      </c>
      <c r="E52" s="169">
        <v>7.3</v>
      </c>
      <c r="F52" s="169">
        <v>7.3</v>
      </c>
      <c r="G52" s="170">
        <f t="shared" si="8"/>
        <v>22.2</v>
      </c>
      <c r="H52" s="171">
        <v>0.8</v>
      </c>
      <c r="I52" s="172"/>
      <c r="J52" s="173">
        <f t="shared" si="9"/>
        <v>23.4</v>
      </c>
      <c r="K52" s="168"/>
      <c r="L52"/>
      <c r="M52"/>
      <c r="N52"/>
    </row>
    <row r="53" spans="1:14" ht="15">
      <c r="A53" s="145"/>
      <c r="B53" s="146" t="str">
        <f>B51</f>
        <v>SGA2 - ALLEX</v>
      </c>
      <c r="C53" s="147">
        <v>2</v>
      </c>
      <c r="D53" s="169">
        <v>6.9</v>
      </c>
      <c r="E53" s="169">
        <v>7.3</v>
      </c>
      <c r="F53" s="169">
        <v>6.8</v>
      </c>
      <c r="G53" s="170">
        <f t="shared" si="8"/>
        <v>21</v>
      </c>
      <c r="H53" s="171">
        <v>0.6</v>
      </c>
      <c r="I53" s="172"/>
      <c r="J53" s="173">
        <f t="shared" si="9"/>
        <v>21.9</v>
      </c>
      <c r="K53" s="168"/>
      <c r="L53"/>
      <c r="M53"/>
      <c r="N53"/>
    </row>
    <row r="54" spans="1:14" ht="15">
      <c r="A54" s="155"/>
      <c r="B54" s="138" t="s">
        <v>141</v>
      </c>
      <c r="C54" s="147">
        <v>1</v>
      </c>
      <c r="D54" s="169">
        <v>6.6</v>
      </c>
      <c r="E54" s="169">
        <v>6.9</v>
      </c>
      <c r="F54" s="169">
        <v>6.9</v>
      </c>
      <c r="G54" s="170">
        <f t="shared" si="8"/>
        <v>20.4</v>
      </c>
      <c r="H54" s="171">
        <v>1.5</v>
      </c>
      <c r="I54" s="172"/>
      <c r="J54" s="173">
        <f t="shared" si="9"/>
        <v>22.65</v>
      </c>
      <c r="K54" s="168"/>
      <c r="L54"/>
      <c r="M54"/>
      <c r="N54"/>
    </row>
    <row r="55" spans="1:14" ht="15">
      <c r="A55" s="145"/>
      <c r="B55" s="146" t="str">
        <f>B51</f>
        <v>SGA2 - ALLEX</v>
      </c>
      <c r="C55" s="147">
        <v>2</v>
      </c>
      <c r="D55" s="169">
        <v>6.1</v>
      </c>
      <c r="E55" s="169">
        <v>6</v>
      </c>
      <c r="F55" s="169">
        <v>6.5</v>
      </c>
      <c r="G55" s="170">
        <f t="shared" si="8"/>
        <v>18.6</v>
      </c>
      <c r="H55" s="171">
        <v>1</v>
      </c>
      <c r="I55" s="172"/>
      <c r="J55" s="173">
        <f t="shared" si="9"/>
        <v>20.1</v>
      </c>
      <c r="K55" s="168"/>
      <c r="L55"/>
      <c r="M55"/>
      <c r="N55"/>
    </row>
    <row r="56" spans="1:14" ht="15">
      <c r="A56" s="153"/>
      <c r="B56" s="138" t="s">
        <v>142</v>
      </c>
      <c r="C56" s="147">
        <v>1</v>
      </c>
      <c r="D56" s="169">
        <v>7.5</v>
      </c>
      <c r="E56" s="169">
        <v>7.3</v>
      </c>
      <c r="F56" s="169">
        <v>7.7</v>
      </c>
      <c r="G56" s="170">
        <f t="shared" si="8"/>
        <v>22.5</v>
      </c>
      <c r="H56" s="171">
        <v>1.1</v>
      </c>
      <c r="I56" s="172"/>
      <c r="J56" s="173">
        <f t="shared" si="9"/>
        <v>24.15</v>
      </c>
      <c r="K56" s="168"/>
      <c r="L56"/>
      <c r="M56"/>
      <c r="N56"/>
    </row>
    <row r="57" spans="1:14" ht="15">
      <c r="A57" s="145"/>
      <c r="B57" s="146" t="str">
        <f>B51</f>
        <v>SGA2 - ALLEX</v>
      </c>
      <c r="C57" s="147">
        <v>2</v>
      </c>
      <c r="D57" s="169">
        <v>7.1</v>
      </c>
      <c r="E57" s="169">
        <v>6.9</v>
      </c>
      <c r="F57" s="169">
        <v>7.4</v>
      </c>
      <c r="G57" s="170">
        <f t="shared" si="8"/>
        <v>21.4</v>
      </c>
      <c r="H57" s="171">
        <v>1.1</v>
      </c>
      <c r="I57" s="172"/>
      <c r="J57" s="173">
        <f t="shared" si="9"/>
        <v>23.049999999999997</v>
      </c>
      <c r="K57" s="168"/>
      <c r="L57"/>
      <c r="M57"/>
      <c r="N57"/>
    </row>
    <row r="58" spans="1:14" ht="18">
      <c r="A58" s="133"/>
      <c r="B58" s="41"/>
      <c r="C58" s="156"/>
      <c r="D58" s="174"/>
      <c r="E58" s="174"/>
      <c r="F58" s="174"/>
      <c r="G58" s="174"/>
      <c r="H58" s="174"/>
      <c r="I58" s="174"/>
      <c r="J58" s="175">
        <f>SUM(J50:J57)</f>
        <v>183.25</v>
      </c>
      <c r="K58" s="168"/>
      <c r="L58"/>
      <c r="M58"/>
      <c r="N58"/>
    </row>
    <row r="59" spans="1:14" ht="15">
      <c r="A59" s="137"/>
      <c r="B59" s="158" t="s">
        <v>143</v>
      </c>
      <c r="C59" s="139">
        <v>1</v>
      </c>
      <c r="D59" s="163">
        <v>8.2</v>
      </c>
      <c r="E59" s="163">
        <v>8.5</v>
      </c>
      <c r="F59" s="163">
        <v>8.7</v>
      </c>
      <c r="G59" s="164">
        <f aca="true" t="shared" si="10" ref="G59:G66">SUM(D59:F59)</f>
        <v>25.4</v>
      </c>
      <c r="H59" s="165">
        <v>2.1</v>
      </c>
      <c r="I59" s="166"/>
      <c r="J59" s="167">
        <f aca="true" t="shared" si="11" ref="J59:J66">SUM(G59,1.5*H59)-I59</f>
        <v>28.549999999999997</v>
      </c>
      <c r="K59" s="168"/>
      <c r="L59"/>
      <c r="M59"/>
      <c r="N59"/>
    </row>
    <row r="60" spans="1:14" ht="15">
      <c r="A60" s="145"/>
      <c r="B60" s="146" t="s">
        <v>101</v>
      </c>
      <c r="C60" s="147">
        <v>2</v>
      </c>
      <c r="D60" s="169">
        <v>8.3</v>
      </c>
      <c r="E60" s="169">
        <v>8.4</v>
      </c>
      <c r="F60" s="169">
        <v>8.1</v>
      </c>
      <c r="G60" s="170">
        <f t="shared" si="10"/>
        <v>24.800000000000004</v>
      </c>
      <c r="H60" s="171">
        <v>2.1</v>
      </c>
      <c r="I60" s="172"/>
      <c r="J60" s="173">
        <f t="shared" si="11"/>
        <v>27.950000000000003</v>
      </c>
      <c r="K60" s="168"/>
      <c r="L60"/>
      <c r="M60"/>
      <c r="N60"/>
    </row>
    <row r="61" spans="1:14" ht="15">
      <c r="A61" s="153"/>
      <c r="B61" s="154" t="s">
        <v>144</v>
      </c>
      <c r="C61" s="147">
        <v>1</v>
      </c>
      <c r="D61" s="169">
        <v>8.4</v>
      </c>
      <c r="E61" s="169">
        <v>8.3</v>
      </c>
      <c r="F61" s="169">
        <v>8.3</v>
      </c>
      <c r="G61" s="170">
        <f t="shared" si="10"/>
        <v>25.000000000000004</v>
      </c>
      <c r="H61" s="171">
        <v>1.5</v>
      </c>
      <c r="I61" s="172"/>
      <c r="J61" s="173">
        <f t="shared" si="11"/>
        <v>27.250000000000004</v>
      </c>
      <c r="K61" s="168"/>
      <c r="L61"/>
      <c r="M61"/>
      <c r="N61"/>
    </row>
    <row r="62" spans="1:14" ht="15">
      <c r="A62" s="145"/>
      <c r="B62" s="146" t="str">
        <f>B60</f>
        <v>PLO1 - OULLINS</v>
      </c>
      <c r="C62" s="147">
        <v>2</v>
      </c>
      <c r="D62" s="169">
        <v>7.7</v>
      </c>
      <c r="E62" s="169">
        <v>7.3</v>
      </c>
      <c r="F62" s="169">
        <v>7.6</v>
      </c>
      <c r="G62" s="170">
        <f t="shared" si="10"/>
        <v>22.6</v>
      </c>
      <c r="H62" s="171">
        <v>1.5</v>
      </c>
      <c r="I62" s="172"/>
      <c r="J62" s="173">
        <f t="shared" si="11"/>
        <v>24.85</v>
      </c>
      <c r="K62" s="168"/>
      <c r="L62"/>
      <c r="M62"/>
      <c r="N62"/>
    </row>
    <row r="63" spans="1:14" ht="15">
      <c r="A63" s="153"/>
      <c r="B63" s="154" t="s">
        <v>145</v>
      </c>
      <c r="C63" s="147">
        <v>1</v>
      </c>
      <c r="D63" s="169">
        <v>7.9</v>
      </c>
      <c r="E63" s="169">
        <v>7.7</v>
      </c>
      <c r="F63" s="169">
        <v>7.4</v>
      </c>
      <c r="G63" s="170">
        <f t="shared" si="10"/>
        <v>23</v>
      </c>
      <c r="H63" s="171">
        <v>1.2</v>
      </c>
      <c r="I63" s="172"/>
      <c r="J63" s="173">
        <f t="shared" si="11"/>
        <v>24.8</v>
      </c>
      <c r="K63" s="168"/>
      <c r="L63"/>
      <c r="M63"/>
      <c r="N63"/>
    </row>
    <row r="64" spans="1:14" ht="15">
      <c r="A64" s="145"/>
      <c r="B64" s="146" t="str">
        <f>B60</f>
        <v>PLO1 - OULLINS</v>
      </c>
      <c r="C64" s="147">
        <v>2</v>
      </c>
      <c r="D64" s="169">
        <v>8.2</v>
      </c>
      <c r="E64" s="169">
        <v>8</v>
      </c>
      <c r="F64" s="169">
        <v>8.5</v>
      </c>
      <c r="G64" s="170">
        <f t="shared" si="10"/>
        <v>24.7</v>
      </c>
      <c r="H64" s="171">
        <v>1.2</v>
      </c>
      <c r="I64" s="172"/>
      <c r="J64" s="173">
        <f t="shared" si="11"/>
        <v>26.5</v>
      </c>
      <c r="K64" s="168"/>
      <c r="L64"/>
      <c r="M64"/>
      <c r="N64"/>
    </row>
    <row r="65" spans="1:14" ht="15">
      <c r="A65" s="153"/>
      <c r="B65" s="154" t="s">
        <v>146</v>
      </c>
      <c r="C65" s="147">
        <v>1</v>
      </c>
      <c r="D65" s="169">
        <v>6.9</v>
      </c>
      <c r="E65" s="169">
        <v>6.9</v>
      </c>
      <c r="F65" s="169">
        <v>7.3</v>
      </c>
      <c r="G65" s="170">
        <f t="shared" si="10"/>
        <v>21.1</v>
      </c>
      <c r="H65" s="171">
        <v>0.4</v>
      </c>
      <c r="I65" s="172"/>
      <c r="J65" s="173">
        <f t="shared" si="11"/>
        <v>21.700000000000003</v>
      </c>
      <c r="K65" s="168"/>
      <c r="L65"/>
      <c r="M65"/>
      <c r="N65"/>
    </row>
    <row r="66" spans="1:14" ht="15">
      <c r="A66" s="145"/>
      <c r="B66" s="146" t="str">
        <f>B60</f>
        <v>PLO1 - OULLINS</v>
      </c>
      <c r="C66" s="147">
        <v>2</v>
      </c>
      <c r="D66" s="169">
        <v>7.1</v>
      </c>
      <c r="E66" s="169">
        <v>7.4</v>
      </c>
      <c r="F66" s="169">
        <v>7.5</v>
      </c>
      <c r="G66" s="170">
        <f t="shared" si="10"/>
        <v>22</v>
      </c>
      <c r="H66" s="171">
        <v>0.6</v>
      </c>
      <c r="I66" s="172"/>
      <c r="J66" s="173">
        <f t="shared" si="11"/>
        <v>22.9</v>
      </c>
      <c r="K66" s="168"/>
      <c r="L66"/>
      <c r="M66"/>
      <c r="N66"/>
    </row>
    <row r="67" spans="1:14" ht="18">
      <c r="A67" s="133"/>
      <c r="B67" s="41"/>
      <c r="C67" s="159"/>
      <c r="D67" s="177"/>
      <c r="E67" s="177"/>
      <c r="F67" s="177"/>
      <c r="G67" s="177"/>
      <c r="H67" s="177"/>
      <c r="I67" s="177"/>
      <c r="J67" s="175">
        <f>SUM(J59:J66)</f>
        <v>204.50000000000003</v>
      </c>
      <c r="K67" s="168"/>
      <c r="L67"/>
      <c r="M67"/>
      <c r="N67"/>
    </row>
    <row r="68" spans="1:14" ht="15">
      <c r="A68" s="137"/>
      <c r="B68" s="158" t="s">
        <v>147</v>
      </c>
      <c r="C68" s="139">
        <v>1</v>
      </c>
      <c r="D68" s="163">
        <v>7.9</v>
      </c>
      <c r="E68" s="163">
        <v>8.1</v>
      </c>
      <c r="F68" s="163">
        <v>8.3</v>
      </c>
      <c r="G68" s="164">
        <f aca="true" t="shared" si="12" ref="G68:G75">SUM(D68:F68)</f>
        <v>24.3</v>
      </c>
      <c r="H68" s="171">
        <v>0.8</v>
      </c>
      <c r="I68" s="166"/>
      <c r="J68" s="167">
        <f aca="true" t="shared" si="13" ref="J68:J75">SUM(G68,1.5*H68)-I68</f>
        <v>25.5</v>
      </c>
      <c r="K68" s="168"/>
      <c r="L68"/>
      <c r="M68"/>
      <c r="N68"/>
    </row>
    <row r="69" spans="1:14" ht="15">
      <c r="A69" s="145"/>
      <c r="B69" s="146" t="s">
        <v>148</v>
      </c>
      <c r="C69" s="147">
        <v>2</v>
      </c>
      <c r="D69" s="169">
        <v>7.5</v>
      </c>
      <c r="E69" s="169">
        <v>8</v>
      </c>
      <c r="F69" s="169">
        <v>7.9</v>
      </c>
      <c r="G69" s="170">
        <f t="shared" si="12"/>
        <v>23.4</v>
      </c>
      <c r="H69" s="171">
        <v>0.8</v>
      </c>
      <c r="I69" s="172"/>
      <c r="J69" s="173">
        <f t="shared" si="13"/>
        <v>24.599999999999998</v>
      </c>
      <c r="K69" s="168"/>
      <c r="L69"/>
      <c r="M69"/>
      <c r="N69"/>
    </row>
    <row r="70" spans="1:14" ht="15">
      <c r="A70" s="153"/>
      <c r="B70" s="138" t="s">
        <v>149</v>
      </c>
      <c r="C70" s="147">
        <v>1</v>
      </c>
      <c r="D70" s="169">
        <v>8.1</v>
      </c>
      <c r="E70" s="169">
        <v>8</v>
      </c>
      <c r="F70" s="169">
        <v>7.8</v>
      </c>
      <c r="G70" s="170">
        <f t="shared" si="12"/>
        <v>23.900000000000002</v>
      </c>
      <c r="H70" s="171">
        <v>0.8</v>
      </c>
      <c r="I70" s="172"/>
      <c r="J70" s="173">
        <f t="shared" si="13"/>
        <v>25.1</v>
      </c>
      <c r="K70" s="168"/>
      <c r="L70"/>
      <c r="M70"/>
      <c r="N70"/>
    </row>
    <row r="71" spans="1:14" ht="15">
      <c r="A71" s="145"/>
      <c r="B71" s="146" t="str">
        <f>B69</f>
        <v>PLO2- OULLINS</v>
      </c>
      <c r="C71" s="147">
        <v>2</v>
      </c>
      <c r="D71" s="169">
        <v>8</v>
      </c>
      <c r="E71" s="169">
        <v>8.2</v>
      </c>
      <c r="F71" s="169">
        <v>7.8</v>
      </c>
      <c r="G71" s="170">
        <f t="shared" si="12"/>
        <v>24</v>
      </c>
      <c r="H71" s="171">
        <v>0.8</v>
      </c>
      <c r="I71" s="172"/>
      <c r="J71" s="173">
        <f t="shared" si="13"/>
        <v>25.2</v>
      </c>
      <c r="K71" s="168"/>
      <c r="L71"/>
      <c r="M71"/>
      <c r="N71"/>
    </row>
    <row r="72" spans="1:14" ht="15">
      <c r="A72" s="153"/>
      <c r="B72" s="138" t="s">
        <v>150</v>
      </c>
      <c r="C72" s="147">
        <v>1</v>
      </c>
      <c r="D72" s="169">
        <v>8.3</v>
      </c>
      <c r="E72" s="169">
        <v>8.2</v>
      </c>
      <c r="F72" s="169">
        <v>8.1</v>
      </c>
      <c r="G72" s="170">
        <f t="shared" si="12"/>
        <v>24.6</v>
      </c>
      <c r="H72" s="171">
        <v>1.7</v>
      </c>
      <c r="I72" s="172"/>
      <c r="J72" s="173">
        <f t="shared" si="13"/>
        <v>27.150000000000002</v>
      </c>
      <c r="K72" s="168"/>
      <c r="L72"/>
      <c r="M72"/>
      <c r="N72"/>
    </row>
    <row r="73" spans="1:14" ht="15">
      <c r="A73" s="145"/>
      <c r="B73" s="146" t="str">
        <f>B69</f>
        <v>PLO2- OULLINS</v>
      </c>
      <c r="C73" s="147">
        <v>2</v>
      </c>
      <c r="D73" s="169">
        <v>6.9</v>
      </c>
      <c r="E73" s="169">
        <v>7.1</v>
      </c>
      <c r="F73" s="169">
        <v>7.4</v>
      </c>
      <c r="G73" s="170">
        <f t="shared" si="12"/>
        <v>21.4</v>
      </c>
      <c r="H73" s="171">
        <v>1.7</v>
      </c>
      <c r="I73" s="172"/>
      <c r="J73" s="173">
        <f t="shared" si="13"/>
        <v>23.95</v>
      </c>
      <c r="K73" s="168"/>
      <c r="L73"/>
      <c r="M73"/>
      <c r="N73"/>
    </row>
    <row r="74" spans="1:14" ht="15">
      <c r="A74" s="153"/>
      <c r="B74" s="138" t="s">
        <v>151</v>
      </c>
      <c r="C74" s="147">
        <v>1</v>
      </c>
      <c r="D74" s="169">
        <v>7.4</v>
      </c>
      <c r="E74" s="169">
        <v>7.9</v>
      </c>
      <c r="F74" s="169">
        <v>7.6</v>
      </c>
      <c r="G74" s="170">
        <f t="shared" si="12"/>
        <v>22.9</v>
      </c>
      <c r="H74" s="171">
        <v>0.7</v>
      </c>
      <c r="I74" s="172"/>
      <c r="J74" s="173">
        <f t="shared" si="13"/>
        <v>23.95</v>
      </c>
      <c r="K74" s="168"/>
      <c r="L74"/>
      <c r="M74"/>
      <c r="N74"/>
    </row>
    <row r="75" spans="1:14" ht="15">
      <c r="A75" s="145"/>
      <c r="B75" s="146" t="str">
        <f>B69</f>
        <v>PLO2- OULLINS</v>
      </c>
      <c r="C75" s="147">
        <v>2</v>
      </c>
      <c r="D75" s="169">
        <v>7.3</v>
      </c>
      <c r="E75" s="169">
        <v>7</v>
      </c>
      <c r="F75" s="169">
        <v>7</v>
      </c>
      <c r="G75" s="170">
        <f t="shared" si="12"/>
        <v>21.3</v>
      </c>
      <c r="H75" s="171">
        <v>0.7</v>
      </c>
      <c r="I75" s="172"/>
      <c r="J75" s="173">
        <f t="shared" si="13"/>
        <v>22.35</v>
      </c>
      <c r="K75" s="168"/>
      <c r="L75"/>
      <c r="M75"/>
      <c r="N75"/>
    </row>
    <row r="76" spans="1:14" ht="18">
      <c r="A76" s="133"/>
      <c r="B76" s="41"/>
      <c r="C76" s="159"/>
      <c r="D76" s="177"/>
      <c r="E76" s="177"/>
      <c r="F76" s="177"/>
      <c r="G76" s="177"/>
      <c r="H76" s="177"/>
      <c r="I76" s="180"/>
      <c r="J76" s="175">
        <f>SUM(J68:J75)</f>
        <v>197.79999999999998</v>
      </c>
      <c r="K76" s="168"/>
      <c r="L76"/>
      <c r="M76"/>
      <c r="N76"/>
    </row>
    <row r="77" spans="1:14" ht="15">
      <c r="A77" s="137" t="s">
        <v>152</v>
      </c>
      <c r="B77" s="158" t="s">
        <v>153</v>
      </c>
      <c r="C77" s="139">
        <v>1</v>
      </c>
      <c r="D77" s="163"/>
      <c r="E77" s="163"/>
      <c r="F77" s="163"/>
      <c r="G77" s="164">
        <f aca="true" t="shared" si="14" ref="G77:G84">SUM(D77:F77)</f>
        <v>0</v>
      </c>
      <c r="H77" s="165"/>
      <c r="I77" s="166"/>
      <c r="J77" s="167">
        <f aca="true" t="shared" si="15" ref="J77:J84">SUM(G77,1.5*H77)-I77</f>
        <v>0</v>
      </c>
      <c r="K77" s="168"/>
      <c r="L77"/>
      <c r="M77"/>
      <c r="N77"/>
    </row>
    <row r="78" spans="1:14" ht="15">
      <c r="A78" s="145"/>
      <c r="B78" s="49" t="s">
        <v>154</v>
      </c>
      <c r="C78" s="147">
        <v>2</v>
      </c>
      <c r="D78" s="169"/>
      <c r="E78" s="169"/>
      <c r="F78" s="169"/>
      <c r="G78" s="170">
        <f t="shared" si="14"/>
        <v>0</v>
      </c>
      <c r="H78" s="171"/>
      <c r="I78" s="172"/>
      <c r="J78" s="173">
        <f t="shared" si="15"/>
        <v>0</v>
      </c>
      <c r="K78" s="168"/>
      <c r="L78"/>
      <c r="M78"/>
      <c r="N78"/>
    </row>
    <row r="79" spans="1:14" ht="15">
      <c r="A79" s="137" t="s">
        <v>152</v>
      </c>
      <c r="B79" s="138" t="s">
        <v>155</v>
      </c>
      <c r="C79" s="147">
        <v>1</v>
      </c>
      <c r="D79" s="169"/>
      <c r="E79" s="169"/>
      <c r="F79" s="169"/>
      <c r="G79" s="170">
        <f t="shared" si="14"/>
        <v>0</v>
      </c>
      <c r="H79" s="171"/>
      <c r="I79" s="172"/>
      <c r="J79" s="173">
        <f t="shared" si="15"/>
        <v>0</v>
      </c>
      <c r="K79" s="168"/>
      <c r="L79"/>
      <c r="M79"/>
      <c r="N79"/>
    </row>
    <row r="80" spans="1:14" ht="15">
      <c r="A80" s="145"/>
      <c r="B80" s="49" t="str">
        <f>B78</f>
        <v>LVA1 - TULLINS</v>
      </c>
      <c r="C80" s="147">
        <v>2</v>
      </c>
      <c r="D80" s="169"/>
      <c r="E80" s="169"/>
      <c r="F80" s="169"/>
      <c r="G80" s="170">
        <f t="shared" si="14"/>
        <v>0</v>
      </c>
      <c r="H80" s="171"/>
      <c r="I80" s="172"/>
      <c r="J80" s="173">
        <f t="shared" si="15"/>
        <v>0</v>
      </c>
      <c r="K80" s="168"/>
      <c r="L80"/>
      <c r="M80"/>
      <c r="N80"/>
    </row>
    <row r="81" spans="1:14" ht="15">
      <c r="A81" s="137" t="s">
        <v>152</v>
      </c>
      <c r="B81" s="138" t="s">
        <v>156</v>
      </c>
      <c r="C81" s="147">
        <v>1</v>
      </c>
      <c r="D81" s="169"/>
      <c r="E81" s="169"/>
      <c r="F81" s="169"/>
      <c r="G81" s="170">
        <f t="shared" si="14"/>
        <v>0</v>
      </c>
      <c r="H81" s="171"/>
      <c r="I81" s="172"/>
      <c r="J81" s="173">
        <f t="shared" si="15"/>
        <v>0</v>
      </c>
      <c r="K81" s="168"/>
      <c r="L81"/>
      <c r="M81"/>
      <c r="N81"/>
    </row>
    <row r="82" spans="1:14" ht="15">
      <c r="A82" s="145"/>
      <c r="B82" s="49" t="str">
        <f>B78</f>
        <v>LVA1 - TULLINS</v>
      </c>
      <c r="C82" s="147">
        <v>2</v>
      </c>
      <c r="D82" s="169"/>
      <c r="E82" s="169"/>
      <c r="F82" s="169"/>
      <c r="G82" s="170">
        <f t="shared" si="14"/>
        <v>0</v>
      </c>
      <c r="H82" s="171"/>
      <c r="I82" s="172"/>
      <c r="J82" s="173">
        <f t="shared" si="15"/>
        <v>0</v>
      </c>
      <c r="K82" s="168"/>
      <c r="L82"/>
      <c r="M82"/>
      <c r="N82"/>
    </row>
    <row r="83" spans="1:14" ht="15">
      <c r="A83" s="137" t="s">
        <v>152</v>
      </c>
      <c r="B83" s="154" t="s">
        <v>157</v>
      </c>
      <c r="C83" s="147">
        <v>1</v>
      </c>
      <c r="D83" s="169"/>
      <c r="E83" s="169"/>
      <c r="F83" s="169"/>
      <c r="G83" s="170">
        <f t="shared" si="14"/>
        <v>0</v>
      </c>
      <c r="H83" s="171"/>
      <c r="I83" s="172"/>
      <c r="J83" s="173">
        <f t="shared" si="15"/>
        <v>0</v>
      </c>
      <c r="K83" s="168"/>
      <c r="L83"/>
      <c r="M83"/>
      <c r="N83"/>
    </row>
    <row r="84" spans="1:14" ht="15">
      <c r="A84" s="145"/>
      <c r="B84" s="49" t="str">
        <f>B78</f>
        <v>LVA1 - TULLINS</v>
      </c>
      <c r="C84" s="147">
        <v>2</v>
      </c>
      <c r="D84" s="169"/>
      <c r="E84" s="169"/>
      <c r="F84" s="169"/>
      <c r="G84" s="170">
        <f t="shared" si="14"/>
        <v>0</v>
      </c>
      <c r="H84" s="171"/>
      <c r="I84" s="172"/>
      <c r="J84" s="173">
        <f t="shared" si="15"/>
        <v>0</v>
      </c>
      <c r="K84" s="168"/>
      <c r="L84"/>
      <c r="M84"/>
      <c r="N84"/>
    </row>
    <row r="85" spans="1:14" ht="18">
      <c r="A85" s="133"/>
      <c r="B85" s="41"/>
      <c r="C85" s="159"/>
      <c r="D85" s="177"/>
      <c r="E85" s="177"/>
      <c r="F85" s="177"/>
      <c r="G85" s="177"/>
      <c r="H85" s="177"/>
      <c r="I85" s="177"/>
      <c r="J85" s="175">
        <f>SUM(J77:J84)</f>
        <v>0</v>
      </c>
      <c r="K85" s="168"/>
      <c r="L85"/>
      <c r="M85"/>
      <c r="N85"/>
    </row>
    <row r="86" spans="1:10" ht="12.75">
      <c r="A86" s="130" t="s">
        <v>68</v>
      </c>
      <c r="B86" s="39" t="s">
        <v>84</v>
      </c>
      <c r="C86" s="131" t="s">
        <v>85</v>
      </c>
      <c r="D86" s="131"/>
      <c r="E86" s="131" t="s">
        <v>86</v>
      </c>
      <c r="F86" s="131"/>
      <c r="G86" s="131" t="s">
        <v>87</v>
      </c>
      <c r="H86" s="131" t="s">
        <v>88</v>
      </c>
      <c r="I86" s="131" t="s">
        <v>89</v>
      </c>
      <c r="J86" s="132" t="s">
        <v>70</v>
      </c>
    </row>
    <row r="87" spans="1:10" ht="12.75">
      <c r="A87" s="133"/>
      <c r="B87" s="41" t="s">
        <v>117</v>
      </c>
      <c r="C87" s="134"/>
      <c r="D87" s="135" t="s">
        <v>91</v>
      </c>
      <c r="E87" s="135" t="s">
        <v>92</v>
      </c>
      <c r="F87" s="135" t="s">
        <v>93</v>
      </c>
      <c r="G87" s="135" t="s">
        <v>94</v>
      </c>
      <c r="H87" s="41"/>
      <c r="I87" s="41"/>
      <c r="J87" s="136"/>
    </row>
    <row r="88" spans="1:14" ht="15">
      <c r="A88" s="137"/>
      <c r="B88" s="158"/>
      <c r="C88" s="139">
        <v>1</v>
      </c>
      <c r="D88" s="163"/>
      <c r="E88" s="163"/>
      <c r="F88" s="163"/>
      <c r="G88" s="164">
        <f aca="true" t="shared" si="16" ref="G88:G95">SUM(D88:F88)</f>
        <v>0</v>
      </c>
      <c r="H88" s="165"/>
      <c r="I88" s="166"/>
      <c r="J88" s="167">
        <f aca="true" t="shared" si="17" ref="J88:J95">SUM(G88,1.5*H88)-I88</f>
        <v>0</v>
      </c>
      <c r="K88" s="168"/>
      <c r="L88"/>
      <c r="M88"/>
      <c r="N88"/>
    </row>
    <row r="89" spans="1:14" ht="15">
      <c r="A89" s="145"/>
      <c r="B89" s="146"/>
      <c r="C89" s="147">
        <v>2</v>
      </c>
      <c r="D89" s="169"/>
      <c r="E89" s="169"/>
      <c r="F89" s="169"/>
      <c r="G89" s="170">
        <f t="shared" si="16"/>
        <v>0</v>
      </c>
      <c r="H89" s="171"/>
      <c r="I89" s="172"/>
      <c r="J89" s="173">
        <f t="shared" si="17"/>
        <v>0</v>
      </c>
      <c r="K89" s="168"/>
      <c r="L89"/>
      <c r="M89"/>
      <c r="N89"/>
    </row>
    <row r="90" spans="1:14" ht="15">
      <c r="A90" s="153"/>
      <c r="B90" s="138"/>
      <c r="C90" s="147">
        <v>1</v>
      </c>
      <c r="D90" s="169"/>
      <c r="E90" s="169"/>
      <c r="F90" s="169"/>
      <c r="G90" s="170">
        <f t="shared" si="16"/>
        <v>0</v>
      </c>
      <c r="H90" s="171"/>
      <c r="I90" s="172"/>
      <c r="J90" s="173">
        <f t="shared" si="17"/>
        <v>0</v>
      </c>
      <c r="K90" s="168"/>
      <c r="L90"/>
      <c r="M90"/>
      <c r="N90"/>
    </row>
    <row r="91" spans="1:14" ht="15">
      <c r="A91" s="145"/>
      <c r="B91" s="146"/>
      <c r="C91" s="147">
        <v>2</v>
      </c>
      <c r="D91" s="169"/>
      <c r="E91" s="169"/>
      <c r="F91" s="169"/>
      <c r="G91" s="170">
        <f t="shared" si="16"/>
        <v>0</v>
      </c>
      <c r="H91" s="171"/>
      <c r="I91" s="172"/>
      <c r="J91" s="173">
        <f t="shared" si="17"/>
        <v>0</v>
      </c>
      <c r="K91" s="168"/>
      <c r="L91"/>
      <c r="M91"/>
      <c r="N91"/>
    </row>
    <row r="92" spans="1:14" ht="15">
      <c r="A92" s="155"/>
      <c r="B92" s="138"/>
      <c r="C92" s="147">
        <v>1</v>
      </c>
      <c r="D92" s="169"/>
      <c r="E92" s="169"/>
      <c r="F92" s="169"/>
      <c r="G92" s="170">
        <f t="shared" si="16"/>
        <v>0</v>
      </c>
      <c r="H92" s="171"/>
      <c r="I92" s="172"/>
      <c r="J92" s="173">
        <f t="shared" si="17"/>
        <v>0</v>
      </c>
      <c r="K92" s="168"/>
      <c r="L92"/>
      <c r="M92"/>
      <c r="N92"/>
    </row>
    <row r="93" spans="1:14" ht="15">
      <c r="A93" s="145"/>
      <c r="B93" s="146"/>
      <c r="C93" s="147">
        <v>2</v>
      </c>
      <c r="D93" s="169"/>
      <c r="E93" s="169"/>
      <c r="F93" s="169"/>
      <c r="G93" s="170">
        <f t="shared" si="16"/>
        <v>0</v>
      </c>
      <c r="H93" s="171"/>
      <c r="I93" s="172"/>
      <c r="J93" s="173">
        <f t="shared" si="17"/>
        <v>0</v>
      </c>
      <c r="K93" s="168"/>
      <c r="L93"/>
      <c r="M93"/>
      <c r="N93"/>
    </row>
    <row r="94" spans="1:14" ht="15">
      <c r="A94" s="153"/>
      <c r="B94" s="138"/>
      <c r="C94" s="147">
        <v>1</v>
      </c>
      <c r="D94" s="169"/>
      <c r="E94" s="169"/>
      <c r="F94" s="169"/>
      <c r="G94" s="170">
        <f t="shared" si="16"/>
        <v>0</v>
      </c>
      <c r="H94" s="171"/>
      <c r="I94" s="172"/>
      <c r="J94" s="173">
        <f t="shared" si="17"/>
        <v>0</v>
      </c>
      <c r="K94" s="168"/>
      <c r="L94"/>
      <c r="M94"/>
      <c r="N94"/>
    </row>
    <row r="95" spans="1:14" ht="15">
      <c r="A95" s="145"/>
      <c r="B95" s="146"/>
      <c r="C95" s="147">
        <v>2</v>
      </c>
      <c r="D95" s="169"/>
      <c r="E95" s="169"/>
      <c r="F95" s="169"/>
      <c r="G95" s="170">
        <f t="shared" si="16"/>
        <v>0</v>
      </c>
      <c r="H95" s="171"/>
      <c r="I95" s="172"/>
      <c r="J95" s="173">
        <f t="shared" si="17"/>
        <v>0</v>
      </c>
      <c r="K95" s="168"/>
      <c r="L95"/>
      <c r="M95"/>
      <c r="N95"/>
    </row>
    <row r="96" spans="1:14" ht="18">
      <c r="A96" s="133"/>
      <c r="B96" s="41"/>
      <c r="C96" s="156"/>
      <c r="D96" s="174"/>
      <c r="E96" s="174"/>
      <c r="F96" s="174"/>
      <c r="G96" s="174"/>
      <c r="H96" s="174"/>
      <c r="I96" s="174"/>
      <c r="J96" s="175">
        <f>SUM(J88:J95)</f>
        <v>0</v>
      </c>
      <c r="K96" s="168"/>
      <c r="L96"/>
      <c r="M96"/>
      <c r="N96"/>
    </row>
    <row r="97" spans="1:11" ht="15">
      <c r="A97" s="137"/>
      <c r="B97" s="158"/>
      <c r="C97" s="139">
        <v>1</v>
      </c>
      <c r="D97" s="163"/>
      <c r="E97" s="163"/>
      <c r="F97" s="163"/>
      <c r="G97" s="164">
        <f aca="true" t="shared" si="18" ref="G97:G104">SUM(D97:F97)</f>
        <v>0</v>
      </c>
      <c r="H97" s="165"/>
      <c r="I97" s="166"/>
      <c r="J97" s="167">
        <f aca="true" t="shared" si="19" ref="J97:J104">SUM(G97,1.5*H97)-I97</f>
        <v>0</v>
      </c>
      <c r="K97" s="168"/>
    </row>
    <row r="98" spans="1:11" ht="15">
      <c r="A98" s="145"/>
      <c r="B98" s="146"/>
      <c r="C98" s="147">
        <v>2</v>
      </c>
      <c r="D98" s="169"/>
      <c r="E98" s="169"/>
      <c r="F98" s="169"/>
      <c r="G98" s="170">
        <f t="shared" si="18"/>
        <v>0</v>
      </c>
      <c r="H98" s="181"/>
      <c r="I98" s="182"/>
      <c r="J98" s="173">
        <f t="shared" si="19"/>
        <v>0</v>
      </c>
      <c r="K98" s="168"/>
    </row>
    <row r="99" spans="1:11" ht="15">
      <c r="A99" s="153"/>
      <c r="B99" s="138"/>
      <c r="C99" s="147">
        <v>1</v>
      </c>
      <c r="D99" s="169"/>
      <c r="E99" s="169"/>
      <c r="F99" s="169"/>
      <c r="G99" s="170">
        <f t="shared" si="18"/>
        <v>0</v>
      </c>
      <c r="H99" s="181"/>
      <c r="I99" s="182"/>
      <c r="J99" s="173">
        <f t="shared" si="19"/>
        <v>0</v>
      </c>
      <c r="K99" s="168"/>
    </row>
    <row r="100" spans="1:11" ht="15">
      <c r="A100" s="145"/>
      <c r="B100" s="146"/>
      <c r="C100" s="147">
        <v>2</v>
      </c>
      <c r="D100" s="169"/>
      <c r="E100" s="169"/>
      <c r="F100" s="169"/>
      <c r="G100" s="170">
        <f t="shared" si="18"/>
        <v>0</v>
      </c>
      <c r="H100" s="181"/>
      <c r="I100" s="182"/>
      <c r="J100" s="173">
        <f t="shared" si="19"/>
        <v>0</v>
      </c>
      <c r="K100" s="168"/>
    </row>
    <row r="101" spans="1:11" ht="15">
      <c r="A101" s="155"/>
      <c r="B101" s="138"/>
      <c r="C101" s="147">
        <v>1</v>
      </c>
      <c r="D101" s="169"/>
      <c r="E101" s="169"/>
      <c r="F101" s="169"/>
      <c r="G101" s="170">
        <f t="shared" si="18"/>
        <v>0</v>
      </c>
      <c r="H101" s="181"/>
      <c r="I101" s="182"/>
      <c r="J101" s="173">
        <f t="shared" si="19"/>
        <v>0</v>
      </c>
      <c r="K101" s="168"/>
    </row>
    <row r="102" spans="1:11" ht="15">
      <c r="A102" s="145"/>
      <c r="B102" s="146"/>
      <c r="C102" s="147">
        <v>2</v>
      </c>
      <c r="D102" s="169"/>
      <c r="E102" s="169"/>
      <c r="F102" s="169"/>
      <c r="G102" s="170">
        <f t="shared" si="18"/>
        <v>0</v>
      </c>
      <c r="H102" s="181"/>
      <c r="I102" s="182"/>
      <c r="J102" s="173">
        <f t="shared" si="19"/>
        <v>0</v>
      </c>
      <c r="K102" s="168"/>
    </row>
    <row r="103" spans="1:14" ht="15">
      <c r="A103" s="153"/>
      <c r="B103" s="138"/>
      <c r="C103" s="147">
        <v>1</v>
      </c>
      <c r="D103" s="169"/>
      <c r="E103" s="169"/>
      <c r="F103" s="169"/>
      <c r="G103" s="170">
        <f t="shared" si="18"/>
        <v>0</v>
      </c>
      <c r="H103" s="181"/>
      <c r="I103" s="182"/>
      <c r="J103" s="173">
        <f t="shared" si="19"/>
        <v>0</v>
      </c>
      <c r="K103" s="168"/>
      <c r="L103"/>
      <c r="M103"/>
      <c r="N103"/>
    </row>
    <row r="104" spans="1:14" ht="15">
      <c r="A104" s="145"/>
      <c r="B104" s="146"/>
      <c r="C104" s="147">
        <v>2</v>
      </c>
      <c r="D104" s="169"/>
      <c r="E104" s="169"/>
      <c r="F104" s="169"/>
      <c r="G104" s="170">
        <f t="shared" si="18"/>
        <v>0</v>
      </c>
      <c r="H104" s="181"/>
      <c r="I104" s="182"/>
      <c r="J104" s="173">
        <f t="shared" si="19"/>
        <v>0</v>
      </c>
      <c r="K104" s="168"/>
      <c r="L104"/>
      <c r="M104"/>
      <c r="N104"/>
    </row>
    <row r="105" spans="1:14" ht="18">
      <c r="A105" s="133"/>
      <c r="B105" s="41"/>
      <c r="C105" s="156"/>
      <c r="D105" s="174"/>
      <c r="E105" s="174"/>
      <c r="F105" s="174"/>
      <c r="G105" s="174"/>
      <c r="H105" s="174"/>
      <c r="I105" s="174"/>
      <c r="J105" s="175">
        <f>SUM(J97:J104)</f>
        <v>0</v>
      </c>
      <c r="K105" s="168"/>
      <c r="L105"/>
      <c r="M105"/>
      <c r="N105"/>
    </row>
    <row r="106" spans="1:14" ht="15">
      <c r="A106" s="137"/>
      <c r="B106" s="158"/>
      <c r="C106" s="139">
        <v>1</v>
      </c>
      <c r="D106" s="163"/>
      <c r="E106" s="163"/>
      <c r="F106" s="163"/>
      <c r="G106" s="164">
        <f aca="true" t="shared" si="20" ref="G106:G113">SUM(D106:F106)</f>
        <v>0</v>
      </c>
      <c r="H106" s="165"/>
      <c r="I106" s="166"/>
      <c r="J106" s="167">
        <f aca="true" t="shared" si="21" ref="J106:J113">SUM(G106,1.5*H106)-I106</f>
        <v>0</v>
      </c>
      <c r="K106" s="168"/>
      <c r="L106"/>
      <c r="M106"/>
      <c r="N106"/>
    </row>
    <row r="107" spans="1:14" ht="15">
      <c r="A107" s="145"/>
      <c r="B107" s="146"/>
      <c r="C107" s="147">
        <v>2</v>
      </c>
      <c r="D107" s="169"/>
      <c r="E107" s="169"/>
      <c r="F107" s="169"/>
      <c r="G107" s="170">
        <f t="shared" si="20"/>
        <v>0</v>
      </c>
      <c r="H107" s="171"/>
      <c r="I107" s="172"/>
      <c r="J107" s="173">
        <f t="shared" si="21"/>
        <v>0</v>
      </c>
      <c r="K107" s="168"/>
      <c r="L107"/>
      <c r="M107"/>
      <c r="N107"/>
    </row>
    <row r="108" spans="1:14" ht="15">
      <c r="A108" s="153"/>
      <c r="B108" s="138"/>
      <c r="C108" s="147">
        <v>1</v>
      </c>
      <c r="D108" s="169"/>
      <c r="E108" s="169"/>
      <c r="F108" s="169"/>
      <c r="G108" s="170">
        <f t="shared" si="20"/>
        <v>0</v>
      </c>
      <c r="H108" s="171"/>
      <c r="I108" s="172"/>
      <c r="J108" s="173">
        <f t="shared" si="21"/>
        <v>0</v>
      </c>
      <c r="K108" s="168"/>
      <c r="L108"/>
      <c r="M108"/>
      <c r="N108"/>
    </row>
    <row r="109" spans="1:14" ht="15">
      <c r="A109" s="145"/>
      <c r="B109" s="146"/>
      <c r="C109" s="147">
        <v>2</v>
      </c>
      <c r="D109" s="169"/>
      <c r="E109" s="169"/>
      <c r="F109" s="169"/>
      <c r="G109" s="170">
        <f t="shared" si="20"/>
        <v>0</v>
      </c>
      <c r="H109" s="171"/>
      <c r="I109" s="172"/>
      <c r="J109" s="173">
        <f t="shared" si="21"/>
        <v>0</v>
      </c>
      <c r="K109" s="168"/>
      <c r="L109"/>
      <c r="M109"/>
      <c r="N109"/>
    </row>
    <row r="110" spans="1:14" ht="15">
      <c r="A110" s="155"/>
      <c r="B110" s="138"/>
      <c r="C110" s="147">
        <v>1</v>
      </c>
      <c r="D110" s="169"/>
      <c r="E110" s="169"/>
      <c r="F110" s="169"/>
      <c r="G110" s="170">
        <f t="shared" si="20"/>
        <v>0</v>
      </c>
      <c r="H110" s="171"/>
      <c r="I110" s="172"/>
      <c r="J110" s="173">
        <f t="shared" si="21"/>
        <v>0</v>
      </c>
      <c r="K110" s="168"/>
      <c r="L110"/>
      <c r="M110"/>
      <c r="N110"/>
    </row>
    <row r="111" spans="1:14" ht="15">
      <c r="A111" s="145"/>
      <c r="B111" s="146"/>
      <c r="C111" s="147">
        <v>2</v>
      </c>
      <c r="D111" s="169"/>
      <c r="E111" s="169"/>
      <c r="F111" s="169"/>
      <c r="G111" s="170">
        <f t="shared" si="20"/>
        <v>0</v>
      </c>
      <c r="H111" s="171"/>
      <c r="I111" s="172"/>
      <c r="J111" s="173">
        <f t="shared" si="21"/>
        <v>0</v>
      </c>
      <c r="K111" s="168"/>
      <c r="L111"/>
      <c r="M111"/>
      <c r="N111"/>
    </row>
    <row r="112" spans="1:14" ht="15">
      <c r="A112" s="153"/>
      <c r="B112" s="138"/>
      <c r="C112" s="147">
        <v>1</v>
      </c>
      <c r="D112" s="169"/>
      <c r="E112" s="169"/>
      <c r="F112" s="169"/>
      <c r="G112" s="170">
        <f t="shared" si="20"/>
        <v>0</v>
      </c>
      <c r="H112" s="171"/>
      <c r="I112" s="172"/>
      <c r="J112" s="173">
        <f t="shared" si="21"/>
        <v>0</v>
      </c>
      <c r="K112" s="168"/>
      <c r="L112"/>
      <c r="M112"/>
      <c r="N112"/>
    </row>
    <row r="113" spans="1:14" ht="15">
      <c r="A113" s="145"/>
      <c r="B113" s="146"/>
      <c r="C113" s="147">
        <v>2</v>
      </c>
      <c r="D113" s="169"/>
      <c r="E113" s="169"/>
      <c r="F113" s="169"/>
      <c r="G113" s="170">
        <f t="shared" si="20"/>
        <v>0</v>
      </c>
      <c r="H113" s="171"/>
      <c r="I113" s="172"/>
      <c r="J113" s="173">
        <f t="shared" si="21"/>
        <v>0</v>
      </c>
      <c r="K113" s="168"/>
      <c r="L113"/>
      <c r="M113"/>
      <c r="N113"/>
    </row>
    <row r="114" spans="1:14" ht="18">
      <c r="A114" s="133"/>
      <c r="B114" s="41"/>
      <c r="C114" s="156"/>
      <c r="D114" s="174"/>
      <c r="E114" s="174"/>
      <c r="F114" s="174"/>
      <c r="G114" s="174"/>
      <c r="H114" s="174"/>
      <c r="I114" s="174"/>
      <c r="J114" s="175">
        <f>SUM(J106:J113)</f>
        <v>0</v>
      </c>
      <c r="K114" s="168"/>
      <c r="L114"/>
      <c r="M114"/>
      <c r="N114"/>
    </row>
    <row r="115" spans="1:11" ht="15">
      <c r="A115" s="137"/>
      <c r="B115" s="158"/>
      <c r="C115" s="139">
        <v>1</v>
      </c>
      <c r="D115" s="163"/>
      <c r="E115" s="163"/>
      <c r="F115" s="163"/>
      <c r="G115" s="164">
        <f aca="true" t="shared" si="22" ref="G115:G122">SUM(D115:F115)</f>
        <v>0</v>
      </c>
      <c r="H115" s="165"/>
      <c r="I115" s="166"/>
      <c r="J115" s="167">
        <f aca="true" t="shared" si="23" ref="J115:J122">SUM(G115,1.5*H115)-I115</f>
        <v>0</v>
      </c>
      <c r="K115" s="168"/>
    </row>
    <row r="116" spans="1:11" ht="15">
      <c r="A116" s="145"/>
      <c r="B116" s="146"/>
      <c r="C116" s="147">
        <v>2</v>
      </c>
      <c r="D116" s="169"/>
      <c r="E116" s="169"/>
      <c r="F116" s="169"/>
      <c r="G116" s="170">
        <f t="shared" si="22"/>
        <v>0</v>
      </c>
      <c r="H116" s="181"/>
      <c r="I116" s="182"/>
      <c r="J116" s="173">
        <f t="shared" si="23"/>
        <v>0</v>
      </c>
      <c r="K116" s="168"/>
    </row>
    <row r="117" spans="1:11" ht="15">
      <c r="A117" s="153"/>
      <c r="B117" s="138"/>
      <c r="C117" s="147">
        <v>1</v>
      </c>
      <c r="D117" s="169"/>
      <c r="E117" s="169"/>
      <c r="F117" s="169"/>
      <c r="G117" s="170">
        <f t="shared" si="22"/>
        <v>0</v>
      </c>
      <c r="H117" s="181"/>
      <c r="I117" s="182"/>
      <c r="J117" s="173">
        <f t="shared" si="23"/>
        <v>0</v>
      </c>
      <c r="K117" s="168"/>
    </row>
    <row r="118" spans="1:11" ht="15">
      <c r="A118" s="145"/>
      <c r="B118" s="146"/>
      <c r="C118" s="147">
        <v>2</v>
      </c>
      <c r="D118" s="169"/>
      <c r="E118" s="169"/>
      <c r="F118" s="169"/>
      <c r="G118" s="170">
        <f t="shared" si="22"/>
        <v>0</v>
      </c>
      <c r="H118" s="181"/>
      <c r="I118" s="182"/>
      <c r="J118" s="173">
        <f t="shared" si="23"/>
        <v>0</v>
      </c>
      <c r="K118" s="168"/>
    </row>
    <row r="119" spans="1:11" ht="15">
      <c r="A119" s="155"/>
      <c r="B119" s="138"/>
      <c r="C119" s="147">
        <v>1</v>
      </c>
      <c r="D119" s="169"/>
      <c r="E119" s="169"/>
      <c r="F119" s="169"/>
      <c r="G119" s="170">
        <f t="shared" si="22"/>
        <v>0</v>
      </c>
      <c r="H119" s="181"/>
      <c r="I119" s="182"/>
      <c r="J119" s="173">
        <f t="shared" si="23"/>
        <v>0</v>
      </c>
      <c r="K119" s="168"/>
    </row>
    <row r="120" spans="1:11" ht="15">
      <c r="A120" s="145"/>
      <c r="B120" s="146"/>
      <c r="C120" s="147">
        <v>2</v>
      </c>
      <c r="D120" s="169"/>
      <c r="E120" s="169"/>
      <c r="F120" s="169"/>
      <c r="G120" s="170">
        <f t="shared" si="22"/>
        <v>0</v>
      </c>
      <c r="H120" s="181"/>
      <c r="I120" s="182"/>
      <c r="J120" s="173">
        <f t="shared" si="23"/>
        <v>0</v>
      </c>
      <c r="K120" s="168"/>
    </row>
    <row r="121" spans="1:14" ht="15">
      <c r="A121" s="153"/>
      <c r="B121" s="138"/>
      <c r="C121" s="147">
        <v>1</v>
      </c>
      <c r="D121" s="169"/>
      <c r="E121" s="169"/>
      <c r="F121" s="169"/>
      <c r="G121" s="170">
        <f t="shared" si="22"/>
        <v>0</v>
      </c>
      <c r="H121" s="181"/>
      <c r="I121" s="182"/>
      <c r="J121" s="173">
        <f t="shared" si="23"/>
        <v>0</v>
      </c>
      <c r="K121" s="168"/>
      <c r="L121"/>
      <c r="M121"/>
      <c r="N121"/>
    </row>
    <row r="122" spans="1:14" ht="15">
      <c r="A122" s="145"/>
      <c r="B122" s="146"/>
      <c r="C122" s="147">
        <v>2</v>
      </c>
      <c r="D122" s="169"/>
      <c r="E122" s="169"/>
      <c r="F122" s="169"/>
      <c r="G122" s="170">
        <f t="shared" si="22"/>
        <v>0</v>
      </c>
      <c r="H122" s="181"/>
      <c r="I122" s="182"/>
      <c r="J122" s="173">
        <f t="shared" si="23"/>
        <v>0</v>
      </c>
      <c r="K122" s="168"/>
      <c r="L122"/>
      <c r="M122"/>
      <c r="N122"/>
    </row>
    <row r="123" spans="1:14" ht="18">
      <c r="A123" s="133"/>
      <c r="B123" s="41"/>
      <c r="C123" s="156"/>
      <c r="D123" s="174"/>
      <c r="E123" s="174"/>
      <c r="F123" s="174"/>
      <c r="G123" s="174"/>
      <c r="H123" s="174"/>
      <c r="I123" s="174"/>
      <c r="J123" s="175">
        <f>SUM(J115:J122)</f>
        <v>0</v>
      </c>
      <c r="K123" s="168"/>
      <c r="L123"/>
      <c r="M123"/>
      <c r="N123"/>
    </row>
  </sheetData>
  <sheetProtection selectLockedCells="1" selectUnlockedCells="1"/>
  <mergeCells count="2">
    <mergeCell ref="C2:E2"/>
    <mergeCell ref="C3:J3"/>
  </mergeCells>
  <printOptions/>
  <pageMargins left="0.39375" right="0.39375" top="0.39375" bottom="0.39375" header="0.5118055555555555" footer="0.5118055555555555"/>
  <pageSetup horizontalDpi="300" verticalDpi="300" orientation="portrait" paperSize="9" scale="90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75" zoomScalePageLayoutView="0" workbookViewId="0" topLeftCell="A1">
      <selection activeCell="D67" sqref="D67"/>
    </sheetView>
  </sheetViews>
  <sheetFormatPr defaultColWidth="11.421875" defaultRowHeight="12.75"/>
  <cols>
    <col min="1" max="1" width="5.8515625" style="1" customWidth="1"/>
    <col min="2" max="2" width="31.00390625" style="1" customWidth="1"/>
    <col min="3" max="3" width="5.7109375" style="1" customWidth="1"/>
    <col min="4" max="4" width="6.8515625" style="1" customWidth="1"/>
    <col min="5" max="5" width="7.140625" style="1" customWidth="1"/>
    <col min="6" max="6" width="6.8515625" style="1" customWidth="1"/>
    <col min="7" max="7" width="8.421875" style="1" customWidth="1"/>
    <col min="8" max="8" width="6.7109375" style="1" customWidth="1"/>
    <col min="9" max="9" width="6.421875" style="1" customWidth="1"/>
    <col min="10" max="10" width="12.421875" style="1" customWidth="1"/>
    <col min="11" max="11" width="11.421875" style="1" customWidth="1"/>
    <col min="12" max="12" width="14.140625" style="1" customWidth="1"/>
    <col min="13" max="16384" width="11.421875" style="1" customWidth="1"/>
  </cols>
  <sheetData>
    <row r="1" spans="3:14" ht="18">
      <c r="C1" s="126" t="s">
        <v>158</v>
      </c>
      <c r="J1" s="127" t="str">
        <f>Compétition!$D$21</f>
        <v>Oullins</v>
      </c>
      <c r="L1"/>
      <c r="M1"/>
      <c r="N1"/>
    </row>
    <row r="2" spans="3:14" ht="15.75">
      <c r="C2" s="276">
        <f>Compétition!$D$20</f>
        <v>42841</v>
      </c>
      <c r="D2" s="276"/>
      <c r="E2" s="276"/>
      <c r="L2"/>
      <c r="M2"/>
      <c r="N2"/>
    </row>
    <row r="3" spans="3:14" ht="34.5" customHeight="1">
      <c r="C3" s="267" t="str">
        <f>Compétition!$D$22</f>
        <v>Compétition Régionale Trampoline Equipe/Synchro</v>
      </c>
      <c r="D3" s="267"/>
      <c r="E3" s="267"/>
      <c r="F3" s="267"/>
      <c r="G3" s="267"/>
      <c r="H3" s="267"/>
      <c r="I3" s="267"/>
      <c r="J3" s="267"/>
      <c r="L3"/>
      <c r="M3"/>
      <c r="N3"/>
    </row>
    <row r="4" spans="12:14" ht="12.75">
      <c r="L4"/>
      <c r="M4"/>
      <c r="N4"/>
    </row>
    <row r="5" spans="12:14" ht="12.75">
      <c r="L5"/>
      <c r="M5"/>
      <c r="N5"/>
    </row>
    <row r="6" spans="12:14" ht="12.75">
      <c r="L6"/>
      <c r="M6"/>
      <c r="N6"/>
    </row>
    <row r="7" spans="5:14" ht="26.25">
      <c r="E7" s="128" t="s">
        <v>82</v>
      </c>
      <c r="L7"/>
      <c r="M7"/>
      <c r="N7"/>
    </row>
    <row r="8" spans="1:14" ht="12.75">
      <c r="A8" s="183" t="s">
        <v>159</v>
      </c>
      <c r="L8"/>
      <c r="M8"/>
      <c r="N8"/>
    </row>
    <row r="9" spans="12:14" ht="12.75">
      <c r="L9"/>
      <c r="M9"/>
      <c r="N9"/>
    </row>
    <row r="10" spans="1:14" ht="12.75">
      <c r="A10" s="184" t="s">
        <v>68</v>
      </c>
      <c r="B10" s="39" t="s">
        <v>84</v>
      </c>
      <c r="C10" s="131" t="s">
        <v>85</v>
      </c>
      <c r="D10" s="131"/>
      <c r="E10" s="131" t="s">
        <v>86</v>
      </c>
      <c r="F10" s="131"/>
      <c r="G10" s="131" t="s">
        <v>87</v>
      </c>
      <c r="H10" s="131" t="s">
        <v>88</v>
      </c>
      <c r="I10" s="131" t="s">
        <v>89</v>
      </c>
      <c r="J10" s="132" t="s">
        <v>70</v>
      </c>
      <c r="L10"/>
      <c r="M10"/>
      <c r="N10"/>
    </row>
    <row r="11" spans="1:14" ht="12.75">
      <c r="A11" s="185"/>
      <c r="B11" s="41" t="s">
        <v>117</v>
      </c>
      <c r="C11" s="134"/>
      <c r="D11" s="135" t="s">
        <v>91</v>
      </c>
      <c r="E11" s="135" t="s">
        <v>92</v>
      </c>
      <c r="F11" s="135" t="s">
        <v>93</v>
      </c>
      <c r="G11" s="135" t="s">
        <v>94</v>
      </c>
      <c r="H11" s="41"/>
      <c r="I11" s="41"/>
      <c r="J11" s="136"/>
      <c r="L11"/>
      <c r="M11"/>
      <c r="N11"/>
    </row>
    <row r="12" spans="1:14" ht="15">
      <c r="A12" s="137"/>
      <c r="B12" s="158" t="s">
        <v>160</v>
      </c>
      <c r="C12" s="139">
        <v>1</v>
      </c>
      <c r="D12" s="163">
        <v>6.9</v>
      </c>
      <c r="E12" s="163">
        <v>7.1</v>
      </c>
      <c r="F12" s="163">
        <v>7.3</v>
      </c>
      <c r="G12" s="186">
        <f aca="true" t="shared" si="0" ref="G12:G19">SUM(D12:F12)</f>
        <v>21.3</v>
      </c>
      <c r="H12" s="165">
        <v>0.7</v>
      </c>
      <c r="I12" s="166"/>
      <c r="J12" s="167">
        <f aca="true" t="shared" si="1" ref="J12:J19">SUM(G12,1.5*H12)-I12</f>
        <v>22.35</v>
      </c>
      <c r="K12" s="168"/>
      <c r="L12"/>
      <c r="M12"/>
      <c r="N12"/>
    </row>
    <row r="13" spans="1:14" ht="15">
      <c r="A13" s="187"/>
      <c r="B13" s="146" t="s">
        <v>161</v>
      </c>
      <c r="C13" s="147">
        <v>2</v>
      </c>
      <c r="D13" s="169">
        <v>6.8</v>
      </c>
      <c r="E13" s="169">
        <v>7.1</v>
      </c>
      <c r="F13" s="169">
        <v>7</v>
      </c>
      <c r="G13" s="170">
        <f t="shared" si="0"/>
        <v>20.9</v>
      </c>
      <c r="H13" s="181">
        <v>0.7</v>
      </c>
      <c r="I13" s="182"/>
      <c r="J13" s="173">
        <f t="shared" si="1"/>
        <v>21.95</v>
      </c>
      <c r="K13" s="168"/>
      <c r="L13"/>
      <c r="M13"/>
      <c r="N13"/>
    </row>
    <row r="14" spans="1:14" ht="15">
      <c r="A14" s="188"/>
      <c r="B14" s="154" t="s">
        <v>162</v>
      </c>
      <c r="C14" s="147">
        <v>1</v>
      </c>
      <c r="D14" s="169">
        <v>7.9</v>
      </c>
      <c r="E14" s="169">
        <v>8.1</v>
      </c>
      <c r="F14" s="169">
        <v>8.3</v>
      </c>
      <c r="G14" s="170">
        <f t="shared" si="0"/>
        <v>24.3</v>
      </c>
      <c r="H14" s="181">
        <v>1.2</v>
      </c>
      <c r="I14" s="182"/>
      <c r="J14" s="173">
        <f t="shared" si="1"/>
        <v>26.1</v>
      </c>
      <c r="K14" s="168"/>
      <c r="L14"/>
      <c r="M14"/>
      <c r="N14"/>
    </row>
    <row r="15" spans="1:14" ht="15">
      <c r="A15" s="187"/>
      <c r="B15" s="146" t="str">
        <f>B13</f>
        <v>LVA – TULLINS</v>
      </c>
      <c r="C15" s="147">
        <v>2</v>
      </c>
      <c r="D15" s="169">
        <v>7.3</v>
      </c>
      <c r="E15" s="169">
        <v>7.1</v>
      </c>
      <c r="F15" s="169">
        <v>7.5</v>
      </c>
      <c r="G15" s="170">
        <f t="shared" si="0"/>
        <v>21.9</v>
      </c>
      <c r="H15" s="181">
        <v>1.2</v>
      </c>
      <c r="I15" s="182"/>
      <c r="J15" s="173">
        <f t="shared" si="1"/>
        <v>23.7</v>
      </c>
      <c r="K15" s="168"/>
      <c r="L15"/>
      <c r="M15"/>
      <c r="N15"/>
    </row>
    <row r="16" spans="1:14" ht="15">
      <c r="A16" s="189"/>
      <c r="B16" s="154" t="s">
        <v>163</v>
      </c>
      <c r="C16" s="147">
        <v>1</v>
      </c>
      <c r="D16" s="169">
        <v>5.9</v>
      </c>
      <c r="E16" s="169">
        <v>5.8</v>
      </c>
      <c r="F16" s="169">
        <v>6</v>
      </c>
      <c r="G16" s="170">
        <f t="shared" si="0"/>
        <v>17.7</v>
      </c>
      <c r="H16" s="181">
        <v>2.6</v>
      </c>
      <c r="I16" s="182"/>
      <c r="J16" s="173">
        <f t="shared" si="1"/>
        <v>21.6</v>
      </c>
      <c r="K16" s="168"/>
      <c r="L16"/>
      <c r="M16"/>
      <c r="N16"/>
    </row>
    <row r="17" spans="1:14" ht="15">
      <c r="A17" s="187"/>
      <c r="B17" s="146" t="str">
        <f>B13</f>
        <v>LVA – TULLINS</v>
      </c>
      <c r="C17" s="147">
        <v>2</v>
      </c>
      <c r="D17" s="169">
        <v>6</v>
      </c>
      <c r="E17" s="169">
        <v>6.3</v>
      </c>
      <c r="F17" s="169">
        <v>5.8</v>
      </c>
      <c r="G17" s="170">
        <f t="shared" si="0"/>
        <v>18.1</v>
      </c>
      <c r="H17" s="181">
        <v>3.2</v>
      </c>
      <c r="I17" s="182"/>
      <c r="J17" s="173">
        <f t="shared" si="1"/>
        <v>22.900000000000002</v>
      </c>
      <c r="K17" s="168"/>
      <c r="L17"/>
      <c r="M17"/>
      <c r="N17"/>
    </row>
    <row r="18" spans="1:14" ht="15">
      <c r="A18" s="188"/>
      <c r="B18" s="154" t="s">
        <v>164</v>
      </c>
      <c r="C18" s="147">
        <v>1</v>
      </c>
      <c r="D18" s="169">
        <v>6.1</v>
      </c>
      <c r="E18" s="169">
        <v>6.4</v>
      </c>
      <c r="F18" s="169">
        <v>6.3</v>
      </c>
      <c r="G18" s="170">
        <f t="shared" si="0"/>
        <v>18.8</v>
      </c>
      <c r="H18" s="181">
        <v>1.9</v>
      </c>
      <c r="I18" s="182"/>
      <c r="J18" s="173">
        <f t="shared" si="1"/>
        <v>21.65</v>
      </c>
      <c r="K18" s="168"/>
      <c r="L18"/>
      <c r="M18"/>
      <c r="N18"/>
    </row>
    <row r="19" spans="1:14" ht="15">
      <c r="A19" s="187"/>
      <c r="B19" s="146" t="str">
        <f>B13</f>
        <v>LVA – TULLINS</v>
      </c>
      <c r="C19" s="147">
        <v>2</v>
      </c>
      <c r="D19" s="169">
        <v>6</v>
      </c>
      <c r="E19" s="169">
        <v>6.1</v>
      </c>
      <c r="F19" s="169">
        <v>6.1</v>
      </c>
      <c r="G19" s="170">
        <f t="shared" si="0"/>
        <v>18.2</v>
      </c>
      <c r="H19" s="181">
        <v>1.9</v>
      </c>
      <c r="I19" s="182"/>
      <c r="J19" s="173">
        <f t="shared" si="1"/>
        <v>21.049999999999997</v>
      </c>
      <c r="K19" s="168"/>
      <c r="L19"/>
      <c r="M19"/>
      <c r="N19"/>
    </row>
    <row r="20" spans="1:14" ht="18">
      <c r="A20" s="185"/>
      <c r="B20" s="41"/>
      <c r="C20" s="156"/>
      <c r="D20" s="174"/>
      <c r="E20" s="174"/>
      <c r="F20" s="174"/>
      <c r="G20" s="174"/>
      <c r="H20" s="174"/>
      <c r="I20" s="174"/>
      <c r="J20" s="175">
        <f>SUM(J12:J19)</f>
        <v>181.3</v>
      </c>
      <c r="K20" s="168"/>
      <c r="L20"/>
      <c r="M20"/>
      <c r="N20"/>
    </row>
    <row r="21" spans="1:14" ht="15">
      <c r="A21" s="190"/>
      <c r="B21" s="158" t="s">
        <v>165</v>
      </c>
      <c r="C21" s="139">
        <v>1</v>
      </c>
      <c r="D21" s="163">
        <v>7.1</v>
      </c>
      <c r="E21" s="163">
        <v>7.2</v>
      </c>
      <c r="F21" s="163">
        <v>7.6</v>
      </c>
      <c r="G21" s="186">
        <f aca="true" t="shared" si="2" ref="G21:G28">SUM(D21:F21)</f>
        <v>21.9</v>
      </c>
      <c r="H21" s="165">
        <v>3.4</v>
      </c>
      <c r="I21" s="166"/>
      <c r="J21" s="167">
        <f aca="true" t="shared" si="3" ref="J21:J28">SUM(G21,1.5*H21)-I21</f>
        <v>27</v>
      </c>
      <c r="K21" s="168"/>
      <c r="L21"/>
      <c r="M21"/>
      <c r="N21"/>
    </row>
    <row r="22" spans="1:14" ht="15">
      <c r="A22" s="187"/>
      <c r="B22" s="49" t="s">
        <v>129</v>
      </c>
      <c r="C22" s="147">
        <v>2</v>
      </c>
      <c r="D22" s="169">
        <v>7.1</v>
      </c>
      <c r="E22" s="169">
        <v>7.4</v>
      </c>
      <c r="F22" s="169">
        <v>7.1</v>
      </c>
      <c r="G22" s="191">
        <f t="shared" si="2"/>
        <v>21.6</v>
      </c>
      <c r="H22" s="181">
        <v>3.4</v>
      </c>
      <c r="I22" s="182"/>
      <c r="J22" s="173">
        <f t="shared" si="3"/>
        <v>26.700000000000003</v>
      </c>
      <c r="K22" s="168"/>
      <c r="L22"/>
      <c r="M22"/>
      <c r="N22"/>
    </row>
    <row r="23" spans="1:14" ht="15">
      <c r="A23" s="188"/>
      <c r="B23" s="138" t="s">
        <v>166</v>
      </c>
      <c r="C23" s="147">
        <v>1</v>
      </c>
      <c r="D23" s="169">
        <v>8.4</v>
      </c>
      <c r="E23" s="169">
        <v>8.3</v>
      </c>
      <c r="F23" s="169">
        <v>7.9</v>
      </c>
      <c r="G23" s="170">
        <f t="shared" si="2"/>
        <v>24.6</v>
      </c>
      <c r="H23" s="181">
        <v>2.1</v>
      </c>
      <c r="I23" s="182"/>
      <c r="J23" s="173">
        <f t="shared" si="3"/>
        <v>27.75</v>
      </c>
      <c r="K23" s="168"/>
      <c r="L23"/>
      <c r="M23"/>
      <c r="N23"/>
    </row>
    <row r="24" spans="1:14" ht="15">
      <c r="A24" s="187"/>
      <c r="B24" s="49" t="str">
        <f>B22</f>
        <v>ALB1 – BRON</v>
      </c>
      <c r="C24" s="147">
        <v>2</v>
      </c>
      <c r="D24" s="169">
        <v>7.7</v>
      </c>
      <c r="E24" s="169">
        <v>7.8</v>
      </c>
      <c r="F24" s="169">
        <v>8</v>
      </c>
      <c r="G24" s="170">
        <f t="shared" si="2"/>
        <v>23.5</v>
      </c>
      <c r="H24" s="181">
        <v>2.1</v>
      </c>
      <c r="I24" s="182"/>
      <c r="J24" s="173">
        <f t="shared" si="3"/>
        <v>26.65</v>
      </c>
      <c r="K24" s="168"/>
      <c r="L24"/>
      <c r="M24"/>
      <c r="N24"/>
    </row>
    <row r="25" spans="1:14" ht="15">
      <c r="A25" s="188"/>
      <c r="B25" s="138" t="s">
        <v>167</v>
      </c>
      <c r="C25" s="147">
        <v>1</v>
      </c>
      <c r="D25" s="169">
        <v>1.3</v>
      </c>
      <c r="E25" s="169">
        <v>1.3</v>
      </c>
      <c r="F25" s="169">
        <v>1.3</v>
      </c>
      <c r="G25" s="170">
        <f t="shared" si="2"/>
        <v>3.9000000000000004</v>
      </c>
      <c r="H25" s="181">
        <v>1.4</v>
      </c>
      <c r="I25" s="182"/>
      <c r="J25" s="173">
        <f t="shared" si="3"/>
        <v>6</v>
      </c>
      <c r="K25" s="168"/>
      <c r="L25"/>
      <c r="M25"/>
      <c r="N25"/>
    </row>
    <row r="26" spans="1:14" ht="15">
      <c r="A26" s="187"/>
      <c r="B26" s="49" t="str">
        <f>B22</f>
        <v>ALB1 – BRON</v>
      </c>
      <c r="C26" s="147">
        <v>2</v>
      </c>
      <c r="D26" s="169">
        <v>0</v>
      </c>
      <c r="E26" s="169">
        <v>0</v>
      </c>
      <c r="F26" s="169">
        <v>0</v>
      </c>
      <c r="G26" s="170">
        <f t="shared" si="2"/>
        <v>0</v>
      </c>
      <c r="H26" s="181">
        <v>0</v>
      </c>
      <c r="I26" s="182"/>
      <c r="J26" s="173">
        <f t="shared" si="3"/>
        <v>0</v>
      </c>
      <c r="K26" s="168"/>
      <c r="L26"/>
      <c r="M26"/>
      <c r="N26"/>
    </row>
    <row r="27" spans="1:14" ht="15">
      <c r="A27" s="188"/>
      <c r="B27" s="154" t="s">
        <v>168</v>
      </c>
      <c r="C27" s="147">
        <v>1</v>
      </c>
      <c r="D27" s="169">
        <v>6.4</v>
      </c>
      <c r="E27" s="169">
        <v>6.2</v>
      </c>
      <c r="F27" s="169">
        <v>6.4</v>
      </c>
      <c r="G27" s="170">
        <f t="shared" si="2"/>
        <v>19</v>
      </c>
      <c r="H27" s="181">
        <v>3.6</v>
      </c>
      <c r="I27" s="182"/>
      <c r="J27" s="173">
        <f t="shared" si="3"/>
        <v>24.4</v>
      </c>
      <c r="K27" s="168"/>
      <c r="L27"/>
      <c r="M27"/>
      <c r="N27"/>
    </row>
    <row r="28" spans="1:14" ht="15">
      <c r="A28" s="187"/>
      <c r="B28" s="49" t="str">
        <f>B22</f>
        <v>ALB1 – BRON</v>
      </c>
      <c r="C28" s="147">
        <v>2</v>
      </c>
      <c r="D28" s="169">
        <v>2.6</v>
      </c>
      <c r="E28" s="169">
        <v>2.4</v>
      </c>
      <c r="F28" s="169">
        <v>2.4</v>
      </c>
      <c r="G28" s="170">
        <f t="shared" si="2"/>
        <v>7.4</v>
      </c>
      <c r="H28" s="181">
        <v>1.9</v>
      </c>
      <c r="I28" s="182"/>
      <c r="J28" s="173">
        <f t="shared" si="3"/>
        <v>10.25</v>
      </c>
      <c r="K28" s="168"/>
      <c r="L28"/>
      <c r="M28"/>
      <c r="N28"/>
    </row>
    <row r="29" spans="1:14" ht="18">
      <c r="A29" s="185"/>
      <c r="B29" s="41"/>
      <c r="C29" s="159"/>
      <c r="D29" s="177"/>
      <c r="E29" s="177"/>
      <c r="F29" s="177"/>
      <c r="G29" s="177"/>
      <c r="H29" s="177"/>
      <c r="I29" s="177"/>
      <c r="J29" s="175">
        <f>SUM(J21:J28)</f>
        <v>148.75</v>
      </c>
      <c r="K29" s="168"/>
      <c r="L29"/>
      <c r="M29"/>
      <c r="N29"/>
    </row>
    <row r="30" spans="1:14" ht="15">
      <c r="A30" s="190"/>
      <c r="B30" s="158" t="s">
        <v>169</v>
      </c>
      <c r="C30" s="139">
        <v>1</v>
      </c>
      <c r="D30" s="166">
        <v>9.3</v>
      </c>
      <c r="E30" s="163">
        <v>9.5</v>
      </c>
      <c r="F30" s="192">
        <v>9.4</v>
      </c>
      <c r="G30" s="164">
        <f aca="true" t="shared" si="4" ref="G30:G37">SUM(D30:F30)</f>
        <v>28.200000000000003</v>
      </c>
      <c r="H30" s="165">
        <v>4.3</v>
      </c>
      <c r="I30" s="166"/>
      <c r="J30" s="167">
        <f aca="true" t="shared" si="5" ref="J30:J37">SUM(G30,1.5*H30)-I30</f>
        <v>34.650000000000006</v>
      </c>
      <c r="K30" s="168"/>
      <c r="L30"/>
      <c r="M30"/>
      <c r="N30"/>
    </row>
    <row r="31" spans="1:14" ht="15">
      <c r="A31" s="187"/>
      <c r="B31" s="146" t="s">
        <v>170</v>
      </c>
      <c r="C31" s="147">
        <v>2</v>
      </c>
      <c r="D31" s="182">
        <v>9.3</v>
      </c>
      <c r="E31" s="193">
        <v>9.2</v>
      </c>
      <c r="F31" s="194">
        <v>8.9</v>
      </c>
      <c r="G31" s="170">
        <f t="shared" si="4"/>
        <v>27.4</v>
      </c>
      <c r="H31" s="181">
        <v>4.3</v>
      </c>
      <c r="I31" s="182"/>
      <c r="J31" s="173">
        <f t="shared" si="5"/>
        <v>33.849999999999994</v>
      </c>
      <c r="K31" s="168"/>
      <c r="L31"/>
      <c r="M31"/>
      <c r="N31"/>
    </row>
    <row r="32" spans="1:14" ht="15">
      <c r="A32" s="188"/>
      <c r="B32" s="138" t="s">
        <v>171</v>
      </c>
      <c r="C32" s="147">
        <v>1</v>
      </c>
      <c r="D32" s="182">
        <v>8.5</v>
      </c>
      <c r="E32" s="193">
        <v>8.7</v>
      </c>
      <c r="F32" s="194">
        <v>8.8</v>
      </c>
      <c r="G32" s="170">
        <f t="shared" si="4"/>
        <v>26</v>
      </c>
      <c r="H32" s="181">
        <v>1.3</v>
      </c>
      <c r="I32" s="182"/>
      <c r="J32" s="173">
        <f t="shared" si="5"/>
        <v>27.95</v>
      </c>
      <c r="K32" s="168"/>
      <c r="L32"/>
      <c r="M32"/>
      <c r="N32"/>
    </row>
    <row r="33" spans="1:14" ht="15">
      <c r="A33" s="187"/>
      <c r="B33" s="146" t="str">
        <f>B31</f>
        <v>PLO1 – OULLINS</v>
      </c>
      <c r="C33" s="147">
        <v>2</v>
      </c>
      <c r="D33" s="182">
        <v>8.1</v>
      </c>
      <c r="E33" s="193">
        <v>8.3</v>
      </c>
      <c r="F33" s="194">
        <v>8.2</v>
      </c>
      <c r="G33" s="170">
        <f t="shared" si="4"/>
        <v>24.599999999999998</v>
      </c>
      <c r="H33" s="181">
        <v>1.3</v>
      </c>
      <c r="I33" s="182"/>
      <c r="J33" s="173">
        <f t="shared" si="5"/>
        <v>26.549999999999997</v>
      </c>
      <c r="K33" s="168"/>
      <c r="L33"/>
      <c r="M33"/>
      <c r="N33"/>
    </row>
    <row r="34" spans="1:14" ht="15">
      <c r="A34" s="188"/>
      <c r="B34" s="154" t="s">
        <v>172</v>
      </c>
      <c r="C34" s="147">
        <v>1</v>
      </c>
      <c r="D34" s="182">
        <v>8.3</v>
      </c>
      <c r="E34" s="193">
        <v>8</v>
      </c>
      <c r="F34" s="194">
        <v>8.2</v>
      </c>
      <c r="G34" s="179">
        <f t="shared" si="4"/>
        <v>24.5</v>
      </c>
      <c r="H34" s="181">
        <v>4.2</v>
      </c>
      <c r="I34" s="182"/>
      <c r="J34" s="173">
        <f t="shared" si="5"/>
        <v>30.8</v>
      </c>
      <c r="K34" s="168"/>
      <c r="L34"/>
      <c r="M34"/>
      <c r="N34"/>
    </row>
    <row r="35" spans="1:14" ht="15">
      <c r="A35" s="187"/>
      <c r="B35" s="146" t="str">
        <f>B31</f>
        <v>PLO1 – OULLINS</v>
      </c>
      <c r="C35" s="147">
        <v>2</v>
      </c>
      <c r="D35" s="182">
        <v>8.7</v>
      </c>
      <c r="E35" s="193">
        <v>8.9</v>
      </c>
      <c r="F35" s="194">
        <v>9.2</v>
      </c>
      <c r="G35" s="170">
        <f t="shared" si="4"/>
        <v>26.8</v>
      </c>
      <c r="H35" s="181">
        <v>4.3</v>
      </c>
      <c r="I35" s="182"/>
      <c r="J35" s="173">
        <f t="shared" si="5"/>
        <v>33.25</v>
      </c>
      <c r="K35" s="168"/>
      <c r="L35"/>
      <c r="M35"/>
      <c r="N35"/>
    </row>
    <row r="36" spans="1:14" ht="15">
      <c r="A36" s="188"/>
      <c r="B36" s="154" t="s">
        <v>173</v>
      </c>
      <c r="C36" s="147">
        <v>1</v>
      </c>
      <c r="D36" s="182">
        <v>8.3</v>
      </c>
      <c r="E36" s="193">
        <v>8</v>
      </c>
      <c r="F36" s="194">
        <v>8.5</v>
      </c>
      <c r="G36" s="170">
        <f t="shared" si="4"/>
        <v>24.8</v>
      </c>
      <c r="H36" s="181">
        <v>6.2</v>
      </c>
      <c r="I36" s="182"/>
      <c r="J36" s="173">
        <f t="shared" si="5"/>
        <v>34.1</v>
      </c>
      <c r="K36" s="168"/>
      <c r="L36"/>
      <c r="M36"/>
      <c r="N36"/>
    </row>
    <row r="37" spans="1:14" ht="15">
      <c r="A37" s="187"/>
      <c r="B37" s="146" t="str">
        <f>B31</f>
        <v>PLO1 – OULLINS</v>
      </c>
      <c r="C37" s="147">
        <v>2</v>
      </c>
      <c r="D37" s="182">
        <v>8.2</v>
      </c>
      <c r="E37" s="193">
        <v>8.4</v>
      </c>
      <c r="F37" s="194">
        <v>8.2</v>
      </c>
      <c r="G37" s="170">
        <f t="shared" si="4"/>
        <v>24.8</v>
      </c>
      <c r="H37" s="181">
        <v>6.2</v>
      </c>
      <c r="I37" s="182"/>
      <c r="J37" s="173">
        <f t="shared" si="5"/>
        <v>34.1</v>
      </c>
      <c r="K37" s="168"/>
      <c r="L37"/>
      <c r="M37"/>
      <c r="N37"/>
    </row>
    <row r="38" spans="1:14" ht="18">
      <c r="A38" s="185"/>
      <c r="B38" s="41"/>
      <c r="C38" s="159"/>
      <c r="D38" s="177"/>
      <c r="E38" s="177"/>
      <c r="F38" s="177"/>
      <c r="G38" s="177"/>
      <c r="H38" s="177"/>
      <c r="I38" s="177"/>
      <c r="J38" s="175">
        <f>SUM(J30:J37)</f>
        <v>255.25</v>
      </c>
      <c r="K38" s="168"/>
      <c r="L38"/>
      <c r="M38"/>
      <c r="N38"/>
    </row>
    <row r="39" spans="1:10" ht="12.75">
      <c r="A39" s="184" t="s">
        <v>68</v>
      </c>
      <c r="B39" s="39" t="s">
        <v>84</v>
      </c>
      <c r="C39" s="131" t="s">
        <v>85</v>
      </c>
      <c r="D39" s="131"/>
      <c r="E39" s="131" t="s">
        <v>86</v>
      </c>
      <c r="F39" s="131"/>
      <c r="G39" s="131" t="s">
        <v>87</v>
      </c>
      <c r="H39" s="131" t="s">
        <v>88</v>
      </c>
      <c r="I39" s="131" t="s">
        <v>89</v>
      </c>
      <c r="J39" s="132" t="s">
        <v>70</v>
      </c>
    </row>
    <row r="40" spans="1:10" ht="12.75">
      <c r="A40" s="185"/>
      <c r="B40" s="41" t="s">
        <v>117</v>
      </c>
      <c r="C40" s="134"/>
      <c r="D40" s="135" t="s">
        <v>91</v>
      </c>
      <c r="E40" s="135" t="s">
        <v>92</v>
      </c>
      <c r="F40" s="135" t="s">
        <v>93</v>
      </c>
      <c r="G40" s="135" t="s">
        <v>94</v>
      </c>
      <c r="H40" s="41"/>
      <c r="I40" s="41"/>
      <c r="J40" s="136"/>
    </row>
    <row r="41" spans="1:11" ht="15">
      <c r="A41" s="190"/>
      <c r="B41" s="158" t="s">
        <v>174</v>
      </c>
      <c r="C41" s="139">
        <v>1</v>
      </c>
      <c r="D41" s="163">
        <v>4.3</v>
      </c>
      <c r="E41" s="163">
        <v>4.3</v>
      </c>
      <c r="F41" s="163">
        <v>4</v>
      </c>
      <c r="G41" s="164">
        <f aca="true" t="shared" si="6" ref="G41:G48">SUM(D41:F41)</f>
        <v>12.6</v>
      </c>
      <c r="H41" s="165">
        <v>1.9</v>
      </c>
      <c r="I41" s="166"/>
      <c r="J41" s="167">
        <f aca="true" t="shared" si="7" ref="J41:J48">SUM(G41,1.5*H41)-I41</f>
        <v>15.45</v>
      </c>
      <c r="K41" s="168"/>
    </row>
    <row r="42" spans="1:11" ht="15">
      <c r="A42" s="187"/>
      <c r="B42" s="146" t="s">
        <v>175</v>
      </c>
      <c r="C42" s="147">
        <v>2</v>
      </c>
      <c r="D42" s="169">
        <v>8.3</v>
      </c>
      <c r="E42" s="169">
        <v>8.3</v>
      </c>
      <c r="F42" s="169">
        <v>8.3</v>
      </c>
      <c r="G42" s="170">
        <f t="shared" si="6"/>
        <v>24.900000000000002</v>
      </c>
      <c r="H42" s="181">
        <v>2.9</v>
      </c>
      <c r="I42" s="182"/>
      <c r="J42" s="173">
        <f t="shared" si="7"/>
        <v>29.25</v>
      </c>
      <c r="K42" s="168"/>
    </row>
    <row r="43" spans="1:11" ht="15">
      <c r="A43" s="188" t="s">
        <v>152</v>
      </c>
      <c r="B43" s="138" t="s">
        <v>176</v>
      </c>
      <c r="C43" s="147">
        <v>1</v>
      </c>
      <c r="D43" s="169">
        <v>7</v>
      </c>
      <c r="E43" s="169">
        <v>7</v>
      </c>
      <c r="F43" s="169">
        <v>6.9</v>
      </c>
      <c r="G43" s="170">
        <f t="shared" si="6"/>
        <v>20.9</v>
      </c>
      <c r="H43" s="181">
        <v>1.5</v>
      </c>
      <c r="I43" s="182"/>
      <c r="J43" s="173">
        <f t="shared" si="7"/>
        <v>23.15</v>
      </c>
      <c r="K43" s="168"/>
    </row>
    <row r="44" spans="1:11" ht="15">
      <c r="A44" s="187"/>
      <c r="B44" s="146" t="str">
        <f>B42</f>
        <v>PLO3 - OULLINS</v>
      </c>
      <c r="C44" s="147">
        <v>2</v>
      </c>
      <c r="D44" s="169">
        <v>0</v>
      </c>
      <c r="E44" s="169">
        <v>0</v>
      </c>
      <c r="F44" s="169">
        <v>0</v>
      </c>
      <c r="G44" s="170">
        <f t="shared" si="6"/>
        <v>0</v>
      </c>
      <c r="H44" s="181">
        <v>0</v>
      </c>
      <c r="I44" s="182"/>
      <c r="J44" s="173">
        <f t="shared" si="7"/>
        <v>0</v>
      </c>
      <c r="K44" s="168"/>
    </row>
    <row r="45" spans="1:11" ht="15">
      <c r="A45" s="189"/>
      <c r="B45" s="138" t="s">
        <v>177</v>
      </c>
      <c r="C45" s="147">
        <v>1</v>
      </c>
      <c r="D45" s="169">
        <v>8</v>
      </c>
      <c r="E45" s="169">
        <v>7.9</v>
      </c>
      <c r="F45" s="169">
        <v>7.9</v>
      </c>
      <c r="G45" s="170">
        <f t="shared" si="6"/>
        <v>23.8</v>
      </c>
      <c r="H45" s="181">
        <v>0.6</v>
      </c>
      <c r="I45" s="182"/>
      <c r="J45" s="173">
        <f t="shared" si="7"/>
        <v>24.7</v>
      </c>
      <c r="K45" s="168"/>
    </row>
    <row r="46" spans="1:11" ht="15">
      <c r="A46" s="187"/>
      <c r="B46" s="146" t="str">
        <f>B42</f>
        <v>PLO3 - OULLINS</v>
      </c>
      <c r="C46" s="147">
        <v>2</v>
      </c>
      <c r="D46" s="169">
        <v>7.9</v>
      </c>
      <c r="E46" s="169">
        <v>8</v>
      </c>
      <c r="F46" s="169">
        <v>7.8</v>
      </c>
      <c r="G46" s="170">
        <f t="shared" si="6"/>
        <v>23.7</v>
      </c>
      <c r="H46" s="181">
        <v>0.6</v>
      </c>
      <c r="I46" s="182"/>
      <c r="J46" s="173">
        <f t="shared" si="7"/>
        <v>24.599999999999998</v>
      </c>
      <c r="K46" s="168"/>
    </row>
    <row r="47" spans="1:14" ht="15">
      <c r="A47" s="188"/>
      <c r="B47" s="138" t="s">
        <v>178</v>
      </c>
      <c r="C47" s="147">
        <v>1</v>
      </c>
      <c r="D47" s="169">
        <v>7.6</v>
      </c>
      <c r="E47" s="169">
        <v>7.8</v>
      </c>
      <c r="F47" s="169">
        <v>7.7</v>
      </c>
      <c r="G47" s="170">
        <f t="shared" si="6"/>
        <v>23.099999999999998</v>
      </c>
      <c r="H47" s="181">
        <v>1.6</v>
      </c>
      <c r="I47" s="182"/>
      <c r="J47" s="173">
        <f t="shared" si="7"/>
        <v>25.5</v>
      </c>
      <c r="K47" s="168"/>
      <c r="L47"/>
      <c r="M47"/>
      <c r="N47"/>
    </row>
    <row r="48" spans="1:14" ht="15">
      <c r="A48" s="187"/>
      <c r="B48" s="146" t="str">
        <f>B42</f>
        <v>PLO3 - OULLINS</v>
      </c>
      <c r="C48" s="147">
        <v>2</v>
      </c>
      <c r="D48" s="169">
        <v>8.1</v>
      </c>
      <c r="E48" s="169">
        <v>8</v>
      </c>
      <c r="F48" s="169">
        <v>7.6</v>
      </c>
      <c r="G48" s="170">
        <f t="shared" si="6"/>
        <v>23.700000000000003</v>
      </c>
      <c r="H48" s="181">
        <v>1.6</v>
      </c>
      <c r="I48" s="182"/>
      <c r="J48" s="173">
        <f t="shared" si="7"/>
        <v>26.1</v>
      </c>
      <c r="K48" s="168"/>
      <c r="L48"/>
      <c r="M48"/>
      <c r="N48"/>
    </row>
    <row r="49" spans="1:14" ht="18">
      <c r="A49" s="185"/>
      <c r="B49" s="41"/>
      <c r="C49" s="156"/>
      <c r="D49" s="174"/>
      <c r="E49" s="174"/>
      <c r="F49" s="174"/>
      <c r="G49" s="174"/>
      <c r="H49" s="174"/>
      <c r="I49" s="174"/>
      <c r="J49" s="175">
        <f>SUM(J41:J48)</f>
        <v>168.74999999999997</v>
      </c>
      <c r="K49" s="168"/>
      <c r="L49"/>
      <c r="M49"/>
      <c r="N49"/>
    </row>
    <row r="50" spans="1:11" ht="15">
      <c r="A50" s="190"/>
      <c r="B50" s="158" t="s">
        <v>179</v>
      </c>
      <c r="C50" s="139">
        <v>1</v>
      </c>
      <c r="D50" s="163">
        <v>6.5</v>
      </c>
      <c r="E50" s="163">
        <v>6.8</v>
      </c>
      <c r="F50" s="163">
        <v>6.8</v>
      </c>
      <c r="G50" s="164">
        <f aca="true" t="shared" si="8" ref="G50:G57">SUM(D50:F50)</f>
        <v>20.1</v>
      </c>
      <c r="H50" s="165">
        <v>2.8</v>
      </c>
      <c r="I50" s="166"/>
      <c r="J50" s="167">
        <f>SUM(G50,1.5*H50)-I50</f>
        <v>24.3</v>
      </c>
      <c r="K50" s="168"/>
    </row>
    <row r="51" spans="1:11" ht="15">
      <c r="A51" s="187"/>
      <c r="B51" s="146" t="s">
        <v>124</v>
      </c>
      <c r="C51" s="147">
        <v>2</v>
      </c>
      <c r="D51" s="169">
        <v>7.5</v>
      </c>
      <c r="E51" s="169">
        <v>7.3</v>
      </c>
      <c r="F51" s="169">
        <v>7.2</v>
      </c>
      <c r="G51" s="170">
        <f t="shared" si="8"/>
        <v>22</v>
      </c>
      <c r="H51" s="181">
        <v>2.6</v>
      </c>
      <c r="I51" s="182"/>
      <c r="J51" s="173">
        <f>SUM(G51,1.5*H51)-I51</f>
        <v>25.9</v>
      </c>
      <c r="K51" s="168"/>
    </row>
    <row r="52" spans="1:11" ht="15">
      <c r="A52" s="188"/>
      <c r="B52" s="138" t="s">
        <v>180</v>
      </c>
      <c r="C52" s="147">
        <v>1</v>
      </c>
      <c r="D52" s="169">
        <v>8.2</v>
      </c>
      <c r="E52" s="169">
        <v>8</v>
      </c>
      <c r="F52" s="169">
        <v>8.1</v>
      </c>
      <c r="G52" s="170">
        <f t="shared" si="8"/>
        <v>24.299999999999997</v>
      </c>
      <c r="H52" s="181">
        <v>3.6</v>
      </c>
      <c r="I52" s="182"/>
      <c r="J52" s="173">
        <f>SUM(G52,1.5*H52)-I52</f>
        <v>29.699999999999996</v>
      </c>
      <c r="K52" s="168"/>
    </row>
    <row r="53" spans="1:11" ht="15">
      <c r="A53" s="187"/>
      <c r="B53" s="146" t="str">
        <f>B51</f>
        <v>ALGM - LYON 7</v>
      </c>
      <c r="C53" s="147">
        <v>2</v>
      </c>
      <c r="D53" s="169">
        <v>6.2</v>
      </c>
      <c r="E53" s="169">
        <v>6.4</v>
      </c>
      <c r="F53" s="169">
        <v>6.4</v>
      </c>
      <c r="G53" s="170">
        <f t="shared" si="8"/>
        <v>19</v>
      </c>
      <c r="H53" s="181">
        <v>3.6</v>
      </c>
      <c r="I53" s="182"/>
      <c r="J53" s="173">
        <f>SUM(G53,1.5*H53)-I53</f>
        <v>24.4</v>
      </c>
      <c r="K53" s="168"/>
    </row>
    <row r="54" spans="1:11" ht="15">
      <c r="A54" s="189"/>
      <c r="B54" s="138" t="s">
        <v>181</v>
      </c>
      <c r="C54" s="147">
        <v>1</v>
      </c>
      <c r="D54" s="169">
        <v>6.9</v>
      </c>
      <c r="E54" s="169">
        <v>6.8</v>
      </c>
      <c r="F54" s="169">
        <v>7.3</v>
      </c>
      <c r="G54" s="170">
        <f t="shared" si="8"/>
        <v>21</v>
      </c>
      <c r="H54" s="181">
        <v>4.2</v>
      </c>
      <c r="I54" s="182"/>
      <c r="J54" s="173">
        <f>SUM(G54,1.5*H54)-I54</f>
        <v>27.3</v>
      </c>
      <c r="K54" s="168"/>
    </row>
    <row r="55" spans="1:11" ht="15">
      <c r="A55" s="187"/>
      <c r="B55" s="146" t="str">
        <f>B51</f>
        <v>ALGM - LYON 7</v>
      </c>
      <c r="C55" s="147">
        <v>2</v>
      </c>
      <c r="D55" s="169">
        <v>4.6</v>
      </c>
      <c r="E55" s="169">
        <v>4.5</v>
      </c>
      <c r="F55" s="169">
        <v>4.2</v>
      </c>
      <c r="G55" s="170">
        <f t="shared" si="8"/>
        <v>13.3</v>
      </c>
      <c r="H55" s="181">
        <v>4.2</v>
      </c>
      <c r="I55" s="182" t="s">
        <v>182</v>
      </c>
      <c r="J55" s="173">
        <f>SUM(G55,1.5*H55)</f>
        <v>19.6</v>
      </c>
      <c r="K55" s="168"/>
    </row>
    <row r="56" spans="1:14" ht="15">
      <c r="A56" s="188"/>
      <c r="B56" s="138" t="s">
        <v>183</v>
      </c>
      <c r="C56" s="147">
        <v>1</v>
      </c>
      <c r="D56" s="169">
        <v>7.8</v>
      </c>
      <c r="E56" s="169">
        <v>7.7</v>
      </c>
      <c r="F56" s="169">
        <v>7.6</v>
      </c>
      <c r="G56" s="170">
        <f t="shared" si="8"/>
        <v>23.1</v>
      </c>
      <c r="H56" s="181">
        <v>5.7</v>
      </c>
      <c r="I56" s="182"/>
      <c r="J56" s="173">
        <f>SUM(G56,1.5*H56)-I56</f>
        <v>31.650000000000002</v>
      </c>
      <c r="K56" s="168"/>
      <c r="L56"/>
      <c r="M56"/>
      <c r="N56"/>
    </row>
    <row r="57" spans="1:14" ht="15">
      <c r="A57" s="187"/>
      <c r="B57" s="146" t="str">
        <f>B51</f>
        <v>ALGM - LYON 7</v>
      </c>
      <c r="C57" s="147">
        <v>2</v>
      </c>
      <c r="D57" s="169">
        <v>7.1</v>
      </c>
      <c r="E57" s="169">
        <v>7.3</v>
      </c>
      <c r="F57" s="169">
        <v>7</v>
      </c>
      <c r="G57" s="170">
        <f t="shared" si="8"/>
        <v>21.4</v>
      </c>
      <c r="H57" s="181">
        <v>5.7</v>
      </c>
      <c r="I57" s="182"/>
      <c r="J57" s="173">
        <f>SUM(G57,1.5*H57)-I57</f>
        <v>29.95</v>
      </c>
      <c r="K57" s="168"/>
      <c r="L57"/>
      <c r="M57"/>
      <c r="N57"/>
    </row>
    <row r="58" spans="1:14" ht="18">
      <c r="A58" s="185"/>
      <c r="B58" s="41"/>
      <c r="C58" s="156"/>
      <c r="D58" s="174"/>
      <c r="E58" s="174"/>
      <c r="F58" s="174"/>
      <c r="G58" s="174"/>
      <c r="H58" s="174"/>
      <c r="I58" s="174"/>
      <c r="J58" s="175">
        <f>SUM(J50:J57)</f>
        <v>212.8</v>
      </c>
      <c r="K58" s="168"/>
      <c r="L58"/>
      <c r="M58"/>
      <c r="N58"/>
    </row>
    <row r="59" spans="1:11" ht="15">
      <c r="A59" s="190"/>
      <c r="B59" s="158" t="s">
        <v>184</v>
      </c>
      <c r="C59" s="139">
        <v>1</v>
      </c>
      <c r="D59" s="163">
        <v>6.3</v>
      </c>
      <c r="E59" s="163">
        <v>6.5</v>
      </c>
      <c r="F59" s="163">
        <v>6.6</v>
      </c>
      <c r="G59" s="164">
        <f aca="true" t="shared" si="9" ref="G59:G66">SUM(D59:F59)</f>
        <v>19.4</v>
      </c>
      <c r="H59" s="165">
        <v>4.2</v>
      </c>
      <c r="I59" s="166"/>
      <c r="J59" s="167">
        <f aca="true" t="shared" si="10" ref="J59:J66">SUM(G59,1.5*H59)-I59</f>
        <v>25.7</v>
      </c>
      <c r="K59" s="168"/>
    </row>
    <row r="60" spans="1:11" ht="15">
      <c r="A60" s="187"/>
      <c r="B60" s="146" t="s">
        <v>111</v>
      </c>
      <c r="C60" s="147">
        <v>2</v>
      </c>
      <c r="D60" s="169">
        <v>5.2</v>
      </c>
      <c r="E60" s="169">
        <v>5</v>
      </c>
      <c r="F60" s="169">
        <v>5.3</v>
      </c>
      <c r="G60" s="170">
        <f t="shared" si="9"/>
        <v>15.5</v>
      </c>
      <c r="H60" s="181">
        <v>3.2</v>
      </c>
      <c r="I60" s="182"/>
      <c r="J60" s="173">
        <f t="shared" si="10"/>
        <v>20.3</v>
      </c>
      <c r="K60" s="168"/>
    </row>
    <row r="61" spans="1:11" ht="15">
      <c r="A61" s="188"/>
      <c r="B61" s="138" t="s">
        <v>185</v>
      </c>
      <c r="C61" s="147">
        <v>1</v>
      </c>
      <c r="D61" s="169">
        <v>7</v>
      </c>
      <c r="E61" s="169">
        <v>7.2</v>
      </c>
      <c r="F61" s="169">
        <v>7.2</v>
      </c>
      <c r="G61" s="170">
        <f t="shared" si="9"/>
        <v>21.4</v>
      </c>
      <c r="H61" s="181">
        <v>3.8</v>
      </c>
      <c r="I61" s="182"/>
      <c r="J61" s="173">
        <f t="shared" si="10"/>
        <v>27.099999999999998</v>
      </c>
      <c r="K61" s="168"/>
    </row>
    <row r="62" spans="1:11" ht="15">
      <c r="A62" s="187"/>
      <c r="B62" s="146" t="str">
        <f>B60</f>
        <v>PLO2 - OULLINS</v>
      </c>
      <c r="C62" s="147">
        <v>2</v>
      </c>
      <c r="D62" s="169">
        <v>7.3</v>
      </c>
      <c r="E62" s="169">
        <v>7.1</v>
      </c>
      <c r="F62" s="169">
        <v>6.9</v>
      </c>
      <c r="G62" s="170">
        <f t="shared" si="9"/>
        <v>21.299999999999997</v>
      </c>
      <c r="H62" s="181">
        <v>3.8</v>
      </c>
      <c r="I62" s="182"/>
      <c r="J62" s="173">
        <f t="shared" si="10"/>
        <v>26.999999999999996</v>
      </c>
      <c r="K62" s="168"/>
    </row>
    <row r="63" spans="1:11" ht="15">
      <c r="A63" s="189"/>
      <c r="B63" s="138" t="s">
        <v>186</v>
      </c>
      <c r="C63" s="147">
        <v>1</v>
      </c>
      <c r="D63" s="169">
        <v>6.9</v>
      </c>
      <c r="E63" s="169">
        <v>6.7</v>
      </c>
      <c r="F63" s="169">
        <v>7</v>
      </c>
      <c r="G63" s="170">
        <f t="shared" si="9"/>
        <v>20.6</v>
      </c>
      <c r="H63" s="181">
        <v>3.4</v>
      </c>
      <c r="I63" s="182"/>
      <c r="J63" s="173">
        <f t="shared" si="10"/>
        <v>25.700000000000003</v>
      </c>
      <c r="K63" s="168"/>
    </row>
    <row r="64" spans="1:11" ht="15">
      <c r="A64" s="187"/>
      <c r="B64" s="146" t="str">
        <f>B60</f>
        <v>PLO2 - OULLINS</v>
      </c>
      <c r="C64" s="147">
        <v>2</v>
      </c>
      <c r="D64" s="169">
        <v>6.7</v>
      </c>
      <c r="E64" s="169">
        <v>6.7</v>
      </c>
      <c r="F64" s="169">
        <v>7</v>
      </c>
      <c r="G64" s="170">
        <f t="shared" si="9"/>
        <v>20.4</v>
      </c>
      <c r="H64" s="181">
        <v>3.4</v>
      </c>
      <c r="I64" s="182"/>
      <c r="J64" s="173">
        <f t="shared" si="10"/>
        <v>25.5</v>
      </c>
      <c r="K64" s="168"/>
    </row>
    <row r="65" spans="1:14" ht="15">
      <c r="A65" s="188"/>
      <c r="B65" s="138" t="s">
        <v>187</v>
      </c>
      <c r="C65" s="147">
        <v>1</v>
      </c>
      <c r="D65" s="169">
        <v>1.6</v>
      </c>
      <c r="E65" s="169">
        <v>1.6</v>
      </c>
      <c r="F65" s="169">
        <v>1.7</v>
      </c>
      <c r="G65" s="170">
        <f t="shared" si="9"/>
        <v>4.9</v>
      </c>
      <c r="H65" s="181">
        <v>1</v>
      </c>
      <c r="I65" s="182"/>
      <c r="J65" s="173">
        <f t="shared" si="10"/>
        <v>6.4</v>
      </c>
      <c r="K65" s="168"/>
      <c r="L65"/>
      <c r="M65"/>
      <c r="N65"/>
    </row>
    <row r="66" spans="1:14" ht="15">
      <c r="A66" s="187"/>
      <c r="B66" s="146" t="str">
        <f>B60</f>
        <v>PLO2 - OULLINS</v>
      </c>
      <c r="C66" s="147">
        <v>2</v>
      </c>
      <c r="D66" s="169">
        <v>9.4</v>
      </c>
      <c r="E66" s="169">
        <v>9.4</v>
      </c>
      <c r="F66" s="169">
        <v>9.1</v>
      </c>
      <c r="G66" s="170">
        <f t="shared" si="9"/>
        <v>27.9</v>
      </c>
      <c r="H66" s="181">
        <v>2.9</v>
      </c>
      <c r="I66" s="182"/>
      <c r="J66" s="173">
        <f t="shared" si="10"/>
        <v>32.25</v>
      </c>
      <c r="K66" s="168"/>
      <c r="L66"/>
      <c r="M66"/>
      <c r="N66"/>
    </row>
    <row r="67" spans="1:14" ht="18">
      <c r="A67" s="185"/>
      <c r="B67" s="41"/>
      <c r="C67" s="156"/>
      <c r="D67" s="174"/>
      <c r="E67" s="174"/>
      <c r="F67" s="174"/>
      <c r="G67" s="174"/>
      <c r="H67" s="174"/>
      <c r="I67" s="174"/>
      <c r="J67" s="175">
        <f>SUM(J59:J66)</f>
        <v>189.95000000000002</v>
      </c>
      <c r="K67" s="168"/>
      <c r="L67"/>
      <c r="M67"/>
      <c r="N67"/>
    </row>
    <row r="68" spans="1:11" ht="15">
      <c r="A68" s="190"/>
      <c r="B68" s="158"/>
      <c r="C68" s="139">
        <v>1</v>
      </c>
      <c r="D68" s="163"/>
      <c r="E68" s="163"/>
      <c r="F68" s="163"/>
      <c r="G68" s="164">
        <f aca="true" t="shared" si="11" ref="G68:G75">SUM(D68:F68)</f>
        <v>0</v>
      </c>
      <c r="H68" s="165"/>
      <c r="I68" s="166"/>
      <c r="J68" s="167">
        <f aca="true" t="shared" si="12" ref="J68:J75">SUM(G68,1.5*H68)-I68</f>
        <v>0</v>
      </c>
      <c r="K68" s="168"/>
    </row>
    <row r="69" spans="1:11" ht="15">
      <c r="A69" s="187"/>
      <c r="B69" s="146"/>
      <c r="C69" s="147">
        <v>2</v>
      </c>
      <c r="D69" s="169"/>
      <c r="E69" s="169"/>
      <c r="F69" s="169"/>
      <c r="G69" s="170">
        <f t="shared" si="11"/>
        <v>0</v>
      </c>
      <c r="H69" s="181"/>
      <c r="I69" s="182"/>
      <c r="J69" s="173">
        <f t="shared" si="12"/>
        <v>0</v>
      </c>
      <c r="K69" s="168"/>
    </row>
    <row r="70" spans="1:11" ht="15">
      <c r="A70" s="188"/>
      <c r="B70" s="138"/>
      <c r="C70" s="147">
        <v>1</v>
      </c>
      <c r="D70" s="169"/>
      <c r="E70" s="169"/>
      <c r="F70" s="169"/>
      <c r="G70" s="170">
        <f t="shared" si="11"/>
        <v>0</v>
      </c>
      <c r="H70" s="181"/>
      <c r="I70" s="182"/>
      <c r="J70" s="173">
        <f t="shared" si="12"/>
        <v>0</v>
      </c>
      <c r="K70" s="168"/>
    </row>
    <row r="71" spans="1:11" ht="15">
      <c r="A71" s="187"/>
      <c r="B71" s="146"/>
      <c r="C71" s="147">
        <v>2</v>
      </c>
      <c r="D71" s="169"/>
      <c r="E71" s="169"/>
      <c r="F71" s="169"/>
      <c r="G71" s="170">
        <f t="shared" si="11"/>
        <v>0</v>
      </c>
      <c r="H71" s="181"/>
      <c r="I71" s="182"/>
      <c r="J71" s="173">
        <f t="shared" si="12"/>
        <v>0</v>
      </c>
      <c r="K71" s="168"/>
    </row>
    <row r="72" spans="1:11" ht="15">
      <c r="A72" s="189"/>
      <c r="B72" s="138"/>
      <c r="C72" s="147">
        <v>1</v>
      </c>
      <c r="D72" s="169"/>
      <c r="E72" s="169"/>
      <c r="F72" s="169"/>
      <c r="G72" s="170">
        <f t="shared" si="11"/>
        <v>0</v>
      </c>
      <c r="H72" s="181"/>
      <c r="I72" s="182"/>
      <c r="J72" s="173">
        <f t="shared" si="12"/>
        <v>0</v>
      </c>
      <c r="K72" s="168"/>
    </row>
    <row r="73" spans="1:11" ht="15">
      <c r="A73" s="187"/>
      <c r="B73" s="146"/>
      <c r="C73" s="147">
        <v>2</v>
      </c>
      <c r="D73" s="169"/>
      <c r="E73" s="169"/>
      <c r="F73" s="169"/>
      <c r="G73" s="170">
        <f t="shared" si="11"/>
        <v>0</v>
      </c>
      <c r="H73" s="181"/>
      <c r="I73" s="182"/>
      <c r="J73" s="173">
        <f t="shared" si="12"/>
        <v>0</v>
      </c>
      <c r="K73" s="168"/>
    </row>
    <row r="74" spans="1:14" ht="15">
      <c r="A74" s="188"/>
      <c r="B74" s="138"/>
      <c r="C74" s="147">
        <v>1</v>
      </c>
      <c r="D74" s="169"/>
      <c r="E74" s="169"/>
      <c r="F74" s="169"/>
      <c r="G74" s="170">
        <f t="shared" si="11"/>
        <v>0</v>
      </c>
      <c r="H74" s="181"/>
      <c r="I74" s="182"/>
      <c r="J74" s="173">
        <f t="shared" si="12"/>
        <v>0</v>
      </c>
      <c r="K74" s="168"/>
      <c r="L74"/>
      <c r="M74"/>
      <c r="N74"/>
    </row>
    <row r="75" spans="1:14" ht="15">
      <c r="A75" s="187"/>
      <c r="B75" s="146"/>
      <c r="C75" s="147">
        <v>2</v>
      </c>
      <c r="D75" s="169"/>
      <c r="E75" s="169"/>
      <c r="F75" s="169"/>
      <c r="G75" s="170">
        <f t="shared" si="11"/>
        <v>0</v>
      </c>
      <c r="H75" s="181"/>
      <c r="I75" s="182"/>
      <c r="J75" s="173">
        <f t="shared" si="12"/>
        <v>0</v>
      </c>
      <c r="K75" s="168"/>
      <c r="L75"/>
      <c r="M75"/>
      <c r="N75"/>
    </row>
    <row r="76" spans="1:14" ht="18">
      <c r="A76" s="185"/>
      <c r="B76" s="41"/>
      <c r="C76" s="156"/>
      <c r="D76" s="174"/>
      <c r="E76" s="174"/>
      <c r="F76" s="174"/>
      <c r="G76" s="174"/>
      <c r="H76" s="174"/>
      <c r="I76" s="174"/>
      <c r="J76" s="175">
        <f>SUM(J68:J75)</f>
        <v>0</v>
      </c>
      <c r="K76" s="168"/>
      <c r="L76"/>
      <c r="M76"/>
      <c r="N76"/>
    </row>
  </sheetData>
  <sheetProtection selectLockedCells="1" selectUnlockedCells="1"/>
  <mergeCells count="2">
    <mergeCell ref="C2:E2"/>
    <mergeCell ref="C3:J3"/>
  </mergeCells>
  <printOptions/>
  <pageMargins left="0.39375" right="0.39375" top="0.39375" bottom="0.39375" header="0.5118055555555555" footer="0.5118055555555555"/>
  <pageSetup horizontalDpi="300" verticalDpi="300" orientation="portrait" paperSize="9" scale="94"/>
  <rowBreaks count="1" manualBreakCount="1">
    <brk id="3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DESMOTS</cp:lastModifiedBy>
  <dcterms:modified xsi:type="dcterms:W3CDTF">2017-05-31T15:50:18Z</dcterms:modified>
  <cp:category/>
  <cp:version/>
  <cp:contentType/>
  <cp:contentStatus/>
</cp:coreProperties>
</file>